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9095" windowHeight="7185" activeTab="1"/>
  </bookViews>
  <sheets>
    <sheet name="план" sheetId="1" r:id="rId1"/>
    <sheet name="исполнение" sheetId="2" r:id="rId2"/>
  </sheets>
  <definedNames>
    <definedName name="_xlnm.Print_Area" localSheetId="1">'исполнение'!$A$1:$S$40</definedName>
    <definedName name="_xlnm.Print_Area" localSheetId="0">'план'!$A$1:$R$40</definedName>
  </definedNames>
  <calcPr fullCalcOnLoad="1"/>
</workbook>
</file>

<file path=xl/sharedStrings.xml><?xml version="1.0" encoding="utf-8"?>
<sst xmlns="http://schemas.openxmlformats.org/spreadsheetml/2006/main" count="95" uniqueCount="53">
  <si>
    <t>тыс.руб.</t>
  </si>
  <si>
    <t>Наименование поселения</t>
  </si>
  <si>
    <t>Собственные доходы, всего</t>
  </si>
  <si>
    <t>Собственные доходы (для  расчета среднедушевого дохода к табл. 13)</t>
  </si>
  <si>
    <t>в том числе:</t>
  </si>
  <si>
    <t>Субвенции</t>
  </si>
  <si>
    <t xml:space="preserve">Итого доходов (КБК             000 850 0000000 0000 000) </t>
  </si>
  <si>
    <t>Итого расходов</t>
  </si>
  <si>
    <t>Дефицит (-),
 профицит (+)</t>
  </si>
  <si>
    <t>Объем муниципального долга</t>
  </si>
  <si>
    <t>Доля дотаций в собственных доходах (к табл. 11)</t>
  </si>
  <si>
    <t>Налоговые и неналоговые доходы</t>
  </si>
  <si>
    <t>Дотации, субсидии, иные МБТ  -ВСЕГО</t>
  </si>
  <si>
    <t xml:space="preserve">Субсидии </t>
  </si>
  <si>
    <t>Иные МБТ</t>
  </si>
  <si>
    <t>3=4+5</t>
  </si>
  <si>
    <t>Итого по поселениям</t>
  </si>
  <si>
    <t>в том числе</t>
  </si>
  <si>
    <t xml:space="preserve">Дотации, всего </t>
  </si>
  <si>
    <t>дотации на выравнивание бюджетной обеспеченности</t>
  </si>
  <si>
    <t>прочие дотации</t>
  </si>
  <si>
    <t>6=7+8</t>
  </si>
  <si>
    <t>5=6+9+10</t>
  </si>
  <si>
    <t xml:space="preserve">Дотации, субсидии, иные МБТ  -ВСЕГО </t>
  </si>
  <si>
    <t>Возврат остатков субсидий, субвенций и иных межбюджетных трансфертов, имеющих целевое назначение, прошлых лет</t>
  </si>
  <si>
    <t>16=14-15</t>
  </si>
  <si>
    <t>18=6/2*100</t>
  </si>
  <si>
    <t>17=6/2*100</t>
  </si>
  <si>
    <t>15=13-14</t>
  </si>
  <si>
    <t>Прочие безвозмездные поступления (КБК 000  2  02  90000  00  0000  000,                             000  2  04  00000  00  0000  000,                           000  2  07  00000  00  0000  000)</t>
  </si>
  <si>
    <t>2=13-11</t>
  </si>
  <si>
    <t>2=14-11</t>
  </si>
  <si>
    <t>Приложение 2</t>
  </si>
  <si>
    <t>Приложение 2.1</t>
  </si>
  <si>
    <t xml:space="preserve">к письму МФ УР </t>
  </si>
  <si>
    <t>от _____________ № _______</t>
  </si>
  <si>
    <t>Балдеевское</t>
  </si>
  <si>
    <t>Безменшурское</t>
  </si>
  <si>
    <t>Бемыжское</t>
  </si>
  <si>
    <t>Верхнебемыжское</t>
  </si>
  <si>
    <t xml:space="preserve">Кизнерское </t>
  </si>
  <si>
    <t>Короленковское</t>
  </si>
  <si>
    <t>Крымско-Слудское</t>
  </si>
  <si>
    <t>Липовское</t>
  </si>
  <si>
    <t>Саркузское</t>
  </si>
  <si>
    <t>Старободьинское</t>
  </si>
  <si>
    <t>Старокармыжское</t>
  </si>
  <si>
    <t>Старокопкинское</t>
  </si>
  <si>
    <t>Ягульское</t>
  </si>
  <si>
    <t>Муркозь-Омгинское</t>
  </si>
  <si>
    <r>
      <t xml:space="preserve">Численность постоянного населения поселения
на 01.01.2019г.,  </t>
    </r>
    <r>
      <rPr>
        <b/>
        <sz val="12"/>
        <color indexed="60"/>
        <rFont val="Times New Roman"/>
        <family val="1"/>
      </rPr>
      <t>чел.</t>
    </r>
  </si>
  <si>
    <t>Информация по плановым назначениям бюджетов поселений, входящих в состав МО "Кизнерский район" за 2019 год</t>
  </si>
  <si>
    <t>Информация по исполнению бюджетов поселений, входящих в состав МО "Кизнерский район" за 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</si>
</sst>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73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8" fillId="0" borderId="0" xfId="0" applyFont="1" applyAlignment="1">
      <alignment/>
    </xf>
    <xf numFmtId="0" fontId="14" fillId="0" borderId="0" xfId="0" applyFont="1" applyAlignment="1">
      <alignment/>
    </xf>
    <xf numFmtId="172" fontId="6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wrapText="1"/>
    </xf>
    <xf numFmtId="172" fontId="11" fillId="33" borderId="10" xfId="0" applyNumberFormat="1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center" wrapText="1"/>
    </xf>
    <xf numFmtId="172" fontId="6" fillId="33" borderId="11" xfId="0" applyNumberFormat="1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0"/>
  <sheetViews>
    <sheetView zoomScale="70" zoomScaleNormal="70" zoomScaleSheetLayoutView="73" zoomScalePageLayoutView="0" workbookViewId="0" topLeftCell="A16">
      <selection activeCell="I44" sqref="I44"/>
    </sheetView>
  </sheetViews>
  <sheetFormatPr defaultColWidth="9.00390625" defaultRowHeight="12.75"/>
  <cols>
    <col min="1" max="1" width="22.375" style="2" customWidth="1"/>
    <col min="2" max="2" width="14.375" style="2" customWidth="1"/>
    <col min="3" max="3" width="15.25390625" style="2" customWidth="1"/>
    <col min="4" max="4" width="15.875" style="2" customWidth="1"/>
    <col min="5" max="5" width="14.125" style="2" customWidth="1"/>
    <col min="6" max="6" width="15.125" style="2" customWidth="1"/>
    <col min="7" max="7" width="10.00390625" style="2" bestFit="1" customWidth="1"/>
    <col min="8" max="8" width="13.75390625" style="2" customWidth="1"/>
    <col min="9" max="9" width="10.00390625" style="2" customWidth="1"/>
    <col min="10" max="10" width="10.875" style="2" customWidth="1"/>
    <col min="11" max="11" width="9.25390625" style="2" customWidth="1"/>
    <col min="12" max="12" width="12.125" style="2" bestFit="1" customWidth="1"/>
    <col min="13" max="13" width="15.625" style="2" customWidth="1"/>
    <col min="14" max="14" width="12.25390625" style="2" customWidth="1"/>
    <col min="15" max="15" width="11.375" style="2" customWidth="1"/>
    <col min="16" max="16" width="14.375" style="2" customWidth="1"/>
    <col min="17" max="17" width="10.625" style="2" customWidth="1"/>
    <col min="18" max="18" width="11.625" style="2" customWidth="1"/>
    <col min="19" max="16384" width="9.125" style="2" customWidth="1"/>
  </cols>
  <sheetData>
    <row r="1" spans="16:18" ht="18.75">
      <c r="P1" s="43" t="s">
        <v>32</v>
      </c>
      <c r="Q1" s="43"/>
      <c r="R1" s="43"/>
    </row>
    <row r="2" spans="16:18" ht="18.75">
      <c r="P2" s="43" t="s">
        <v>34</v>
      </c>
      <c r="Q2" s="43"/>
      <c r="R2" s="43"/>
    </row>
    <row r="3" spans="16:18" ht="18.75">
      <c r="P3" s="43" t="s">
        <v>35</v>
      </c>
      <c r="Q3" s="43"/>
      <c r="R3" s="43"/>
    </row>
    <row r="4" ht="18.75">
      <c r="Q4" s="31"/>
    </row>
    <row r="5" ht="18.75">
      <c r="Q5" s="31"/>
    </row>
    <row r="7" spans="1:18" ht="30" customHeight="1">
      <c r="A7" s="59" t="s">
        <v>51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9" ht="12.75">
      <c r="Q9" s="2" t="s">
        <v>0</v>
      </c>
    </row>
    <row r="10" spans="1:18" ht="21" customHeight="1">
      <c r="A10" s="60" t="s">
        <v>1</v>
      </c>
      <c r="B10" s="63" t="s">
        <v>50</v>
      </c>
      <c r="C10" s="53" t="s">
        <v>2</v>
      </c>
      <c r="D10" s="53" t="s">
        <v>3</v>
      </c>
      <c r="E10" s="54" t="s">
        <v>4</v>
      </c>
      <c r="F10" s="54"/>
      <c r="G10" s="55"/>
      <c r="H10" s="55"/>
      <c r="I10" s="55"/>
      <c r="J10" s="55"/>
      <c r="K10" s="55"/>
      <c r="L10" s="56" t="s">
        <v>5</v>
      </c>
      <c r="M10" s="56" t="s">
        <v>29</v>
      </c>
      <c r="N10" s="49" t="s">
        <v>6</v>
      </c>
      <c r="O10" s="52" t="s">
        <v>7</v>
      </c>
      <c r="P10" s="53" t="s">
        <v>8</v>
      </c>
      <c r="Q10" s="46" t="s">
        <v>9</v>
      </c>
      <c r="R10" s="46" t="s">
        <v>10</v>
      </c>
    </row>
    <row r="11" spans="1:18" ht="24" customHeight="1">
      <c r="A11" s="61"/>
      <c r="B11" s="64"/>
      <c r="C11" s="53"/>
      <c r="D11" s="53"/>
      <c r="E11" s="56" t="s">
        <v>11</v>
      </c>
      <c r="F11" s="56" t="s">
        <v>23</v>
      </c>
      <c r="G11" s="54" t="s">
        <v>4</v>
      </c>
      <c r="H11" s="54"/>
      <c r="I11" s="54"/>
      <c r="J11" s="54"/>
      <c r="K11" s="54"/>
      <c r="L11" s="56"/>
      <c r="M11" s="56"/>
      <c r="N11" s="50"/>
      <c r="O11" s="52"/>
      <c r="P11" s="53"/>
      <c r="Q11" s="46"/>
      <c r="R11" s="46"/>
    </row>
    <row r="12" spans="1:18" ht="33" customHeight="1">
      <c r="A12" s="61"/>
      <c r="B12" s="64"/>
      <c r="C12" s="53"/>
      <c r="D12" s="53"/>
      <c r="E12" s="56"/>
      <c r="F12" s="56"/>
      <c r="G12" s="57" t="s">
        <v>18</v>
      </c>
      <c r="H12" s="44" t="s">
        <v>17</v>
      </c>
      <c r="I12" s="45"/>
      <c r="J12" s="56" t="s">
        <v>13</v>
      </c>
      <c r="K12" s="56" t="s">
        <v>14</v>
      </c>
      <c r="L12" s="56"/>
      <c r="M12" s="56"/>
      <c r="N12" s="50"/>
      <c r="O12" s="52"/>
      <c r="P12" s="53"/>
      <c r="Q12" s="46"/>
      <c r="R12" s="46"/>
    </row>
    <row r="13" spans="1:18" ht="102.75" customHeight="1">
      <c r="A13" s="62"/>
      <c r="B13" s="65"/>
      <c r="C13" s="53"/>
      <c r="D13" s="53"/>
      <c r="E13" s="56"/>
      <c r="F13" s="56"/>
      <c r="G13" s="58"/>
      <c r="H13" s="33" t="s">
        <v>19</v>
      </c>
      <c r="I13" s="33" t="s">
        <v>20</v>
      </c>
      <c r="J13" s="56"/>
      <c r="K13" s="56"/>
      <c r="L13" s="56"/>
      <c r="M13" s="56"/>
      <c r="N13" s="51"/>
      <c r="O13" s="52"/>
      <c r="P13" s="53"/>
      <c r="Q13" s="46"/>
      <c r="R13" s="46"/>
    </row>
    <row r="14" spans="1:18" s="28" customFormat="1" ht="15.75" customHeight="1">
      <c r="A14" s="3"/>
      <c r="B14" s="4">
        <v>1</v>
      </c>
      <c r="C14" s="5" t="s">
        <v>30</v>
      </c>
      <c r="D14" s="6" t="s">
        <v>15</v>
      </c>
      <c r="E14" s="34">
        <v>4</v>
      </c>
      <c r="F14" s="34" t="s">
        <v>22</v>
      </c>
      <c r="G14" s="34" t="s">
        <v>21</v>
      </c>
      <c r="H14" s="34">
        <v>7</v>
      </c>
      <c r="I14" s="34">
        <v>8</v>
      </c>
      <c r="J14" s="34">
        <v>9</v>
      </c>
      <c r="K14" s="34">
        <v>10</v>
      </c>
      <c r="L14" s="34">
        <v>11</v>
      </c>
      <c r="M14" s="34">
        <v>12</v>
      </c>
      <c r="N14" s="34">
        <v>13</v>
      </c>
      <c r="O14" s="34">
        <v>14</v>
      </c>
      <c r="P14" s="5" t="s">
        <v>28</v>
      </c>
      <c r="Q14" s="7">
        <v>16</v>
      </c>
      <c r="R14" s="7" t="s">
        <v>27</v>
      </c>
    </row>
    <row r="15" spans="1:18" ht="16.5" customHeight="1">
      <c r="A15" s="9" t="s">
        <v>36</v>
      </c>
      <c r="B15" s="10">
        <v>574</v>
      </c>
      <c r="C15" s="11">
        <f>N15-L15</f>
        <v>3728.4</v>
      </c>
      <c r="D15" s="12">
        <f>E15+F15</f>
        <v>3728.4</v>
      </c>
      <c r="E15" s="35">
        <v>297</v>
      </c>
      <c r="F15" s="35">
        <f>G15+J15+K15</f>
        <v>3431.4</v>
      </c>
      <c r="G15" s="35">
        <f>H15+I15</f>
        <v>2960.8</v>
      </c>
      <c r="H15" s="36">
        <v>2384.4</v>
      </c>
      <c r="I15" s="36">
        <v>576.4</v>
      </c>
      <c r="J15" s="37"/>
      <c r="K15" s="37">
        <v>470.6</v>
      </c>
      <c r="L15" s="37">
        <v>85.2</v>
      </c>
      <c r="M15" s="37"/>
      <c r="N15" s="32">
        <f>E15+F15+L15+M15</f>
        <v>3813.6</v>
      </c>
      <c r="O15" s="38">
        <v>3847</v>
      </c>
      <c r="P15" s="14">
        <f>N15-O15</f>
        <v>-33.40000000000009</v>
      </c>
      <c r="Q15" s="15"/>
      <c r="R15" s="16">
        <f>G15/C15*100</f>
        <v>79.41208024890034</v>
      </c>
    </row>
    <row r="16" spans="1:18" ht="15.75">
      <c r="A16" s="9" t="s">
        <v>37</v>
      </c>
      <c r="B16" s="10">
        <v>382</v>
      </c>
      <c r="C16" s="11">
        <f aca="true" t="shared" si="0" ref="C16:C31">N16-L16</f>
        <v>3179.1</v>
      </c>
      <c r="D16" s="12">
        <f aca="true" t="shared" si="1" ref="D16:D31">E16+F16</f>
        <v>3179.1</v>
      </c>
      <c r="E16" s="35">
        <v>320</v>
      </c>
      <c r="F16" s="35">
        <f aca="true" t="shared" si="2" ref="F16:F31">G16+J16+K16</f>
        <v>2859.1</v>
      </c>
      <c r="G16" s="35">
        <f aca="true" t="shared" si="3" ref="G16:G31">H16+I16</f>
        <v>2468.4</v>
      </c>
      <c r="H16" s="36">
        <v>2088.3</v>
      </c>
      <c r="I16" s="36">
        <v>380.1</v>
      </c>
      <c r="J16" s="37">
        <v>31.7</v>
      </c>
      <c r="K16" s="37">
        <v>359</v>
      </c>
      <c r="L16" s="37">
        <v>85.4</v>
      </c>
      <c r="M16" s="37"/>
      <c r="N16" s="32">
        <f aca="true" t="shared" si="4" ref="N16:N31">E16+F16+L16+M16</f>
        <v>3264.5</v>
      </c>
      <c r="O16" s="38">
        <v>3267.4</v>
      </c>
      <c r="P16" s="14">
        <f aca="true" t="shared" si="5" ref="P16:P31">N16-O16</f>
        <v>-2.900000000000091</v>
      </c>
      <c r="Q16" s="15"/>
      <c r="R16" s="16">
        <f aca="true" t="shared" si="6" ref="R16:R32">G16/C16*100</f>
        <v>77.64461640086817</v>
      </c>
    </row>
    <row r="17" spans="1:18" ht="15.75">
      <c r="A17" s="9" t="s">
        <v>38</v>
      </c>
      <c r="B17" s="10">
        <v>598</v>
      </c>
      <c r="C17" s="11">
        <f t="shared" si="0"/>
        <v>2427.8</v>
      </c>
      <c r="D17" s="12">
        <f t="shared" si="1"/>
        <v>2427.8</v>
      </c>
      <c r="E17" s="35">
        <v>143</v>
      </c>
      <c r="F17" s="35">
        <f t="shared" si="2"/>
        <v>2284.8</v>
      </c>
      <c r="G17" s="35">
        <f t="shared" si="3"/>
        <v>1853.8</v>
      </c>
      <c r="H17" s="36">
        <v>1847.3</v>
      </c>
      <c r="I17" s="36">
        <v>6.5</v>
      </c>
      <c r="J17" s="37"/>
      <c r="K17" s="37">
        <v>431</v>
      </c>
      <c r="L17" s="37">
        <v>84.6</v>
      </c>
      <c r="M17" s="37"/>
      <c r="N17" s="32">
        <f t="shared" si="4"/>
        <v>2512.4</v>
      </c>
      <c r="O17" s="38">
        <v>2512.4</v>
      </c>
      <c r="P17" s="14">
        <f t="shared" si="5"/>
        <v>0</v>
      </c>
      <c r="Q17" s="15"/>
      <c r="R17" s="16">
        <f t="shared" si="6"/>
        <v>76.35719581514128</v>
      </c>
    </row>
    <row r="18" spans="1:18" ht="15.75">
      <c r="A18" s="9" t="s">
        <v>39</v>
      </c>
      <c r="B18" s="10">
        <v>628</v>
      </c>
      <c r="C18" s="11">
        <f t="shared" si="0"/>
        <v>4516.2</v>
      </c>
      <c r="D18" s="12">
        <f t="shared" si="1"/>
        <v>4516.2</v>
      </c>
      <c r="E18" s="35">
        <v>465</v>
      </c>
      <c r="F18" s="35">
        <f>G18+J18+K18</f>
        <v>4051.2</v>
      </c>
      <c r="G18" s="35">
        <f t="shared" si="3"/>
        <v>3048.2</v>
      </c>
      <c r="H18" s="36">
        <v>2933.5</v>
      </c>
      <c r="I18" s="36">
        <v>114.7</v>
      </c>
      <c r="J18" s="37">
        <v>48</v>
      </c>
      <c r="K18" s="37">
        <v>955</v>
      </c>
      <c r="L18" s="37">
        <v>83.9</v>
      </c>
      <c r="M18" s="37"/>
      <c r="N18" s="32">
        <f t="shared" si="4"/>
        <v>4600.099999999999</v>
      </c>
      <c r="O18" s="38">
        <v>4600.1</v>
      </c>
      <c r="P18" s="14">
        <f t="shared" si="5"/>
        <v>0</v>
      </c>
      <c r="Q18" s="15"/>
      <c r="R18" s="16">
        <f t="shared" si="6"/>
        <v>67.49479651034055</v>
      </c>
    </row>
    <row r="19" spans="1:18" ht="15.75">
      <c r="A19" s="9" t="s">
        <v>40</v>
      </c>
      <c r="B19" s="10">
        <v>9850</v>
      </c>
      <c r="C19" s="11">
        <f t="shared" si="0"/>
        <v>31784.899999999998</v>
      </c>
      <c r="D19" s="12">
        <f t="shared" si="1"/>
        <v>31534.899999999998</v>
      </c>
      <c r="E19" s="35">
        <v>11240</v>
      </c>
      <c r="F19" s="35">
        <f t="shared" si="2"/>
        <v>20294.899999999998</v>
      </c>
      <c r="G19" s="35">
        <f t="shared" si="3"/>
        <v>12661.599999999999</v>
      </c>
      <c r="H19" s="36">
        <v>10211.4</v>
      </c>
      <c r="I19" s="36">
        <v>2450.2</v>
      </c>
      <c r="J19" s="37">
        <v>2851.3</v>
      </c>
      <c r="K19" s="37">
        <v>4782</v>
      </c>
      <c r="L19" s="37">
        <v>487.5</v>
      </c>
      <c r="M19" s="37">
        <v>250</v>
      </c>
      <c r="N19" s="32">
        <f t="shared" si="4"/>
        <v>32272.399999999998</v>
      </c>
      <c r="O19" s="38">
        <v>32272.4</v>
      </c>
      <c r="P19" s="14">
        <f t="shared" si="5"/>
        <v>0</v>
      </c>
      <c r="Q19" s="15"/>
      <c r="R19" s="16">
        <f t="shared" si="6"/>
        <v>39.83526769000374</v>
      </c>
    </row>
    <row r="20" spans="1:18" ht="15.75">
      <c r="A20" s="9" t="s">
        <v>41</v>
      </c>
      <c r="B20" s="10">
        <v>356</v>
      </c>
      <c r="C20" s="11">
        <f t="shared" si="0"/>
        <v>3567.2000000000003</v>
      </c>
      <c r="D20" s="12">
        <f t="shared" si="1"/>
        <v>3567.2000000000003</v>
      </c>
      <c r="E20" s="35">
        <v>231.6</v>
      </c>
      <c r="F20" s="35">
        <f t="shared" si="2"/>
        <v>3335.6000000000004</v>
      </c>
      <c r="G20" s="35">
        <f t="shared" si="3"/>
        <v>2843.3</v>
      </c>
      <c r="H20" s="36">
        <v>2093.3</v>
      </c>
      <c r="I20" s="36">
        <v>750</v>
      </c>
      <c r="J20" s="37">
        <v>20.3</v>
      </c>
      <c r="K20" s="37">
        <v>472</v>
      </c>
      <c r="L20" s="37">
        <v>82.9</v>
      </c>
      <c r="M20" s="37"/>
      <c r="N20" s="32">
        <f t="shared" si="4"/>
        <v>3650.1000000000004</v>
      </c>
      <c r="O20" s="38">
        <v>3663.1</v>
      </c>
      <c r="P20" s="14">
        <f t="shared" si="5"/>
        <v>-12.999999999999545</v>
      </c>
      <c r="Q20" s="15"/>
      <c r="R20" s="16">
        <f t="shared" si="6"/>
        <v>79.70677281901771</v>
      </c>
    </row>
    <row r="21" spans="1:18" ht="15.75">
      <c r="A21" s="9" t="s">
        <v>42</v>
      </c>
      <c r="B21" s="10">
        <v>489</v>
      </c>
      <c r="C21" s="11">
        <f t="shared" si="0"/>
        <v>3980.7000000000003</v>
      </c>
      <c r="D21" s="12">
        <f t="shared" si="1"/>
        <v>3980.7000000000003</v>
      </c>
      <c r="E21" s="35">
        <v>187</v>
      </c>
      <c r="F21" s="35">
        <f t="shared" si="2"/>
        <v>3793.7000000000003</v>
      </c>
      <c r="G21" s="35">
        <f t="shared" si="3"/>
        <v>3289.7000000000003</v>
      </c>
      <c r="H21" s="36">
        <v>2884.3</v>
      </c>
      <c r="I21" s="36">
        <v>405.4</v>
      </c>
      <c r="J21" s="37"/>
      <c r="K21" s="37">
        <v>504</v>
      </c>
      <c r="L21" s="37">
        <v>83.3</v>
      </c>
      <c r="M21" s="37"/>
      <c r="N21" s="42">
        <f t="shared" si="4"/>
        <v>4064.0000000000005</v>
      </c>
      <c r="O21" s="38">
        <v>4104</v>
      </c>
      <c r="P21" s="14">
        <f t="shared" si="5"/>
        <v>-39.999999999999545</v>
      </c>
      <c r="Q21" s="15"/>
      <c r="R21" s="16">
        <f t="shared" si="6"/>
        <v>82.64124400231115</v>
      </c>
    </row>
    <row r="22" spans="1:18" ht="15.75">
      <c r="A22" s="9" t="s">
        <v>43</v>
      </c>
      <c r="B22" s="10">
        <v>1585</v>
      </c>
      <c r="C22" s="11">
        <f t="shared" si="0"/>
        <v>5204.2</v>
      </c>
      <c r="D22" s="12">
        <f t="shared" si="1"/>
        <v>5204.2</v>
      </c>
      <c r="E22" s="35">
        <v>423</v>
      </c>
      <c r="F22" s="35">
        <f t="shared" si="2"/>
        <v>4781.2</v>
      </c>
      <c r="G22" s="35">
        <f t="shared" si="3"/>
        <v>3393.4</v>
      </c>
      <c r="H22" s="36">
        <v>3057</v>
      </c>
      <c r="I22" s="36">
        <v>336.4</v>
      </c>
      <c r="J22" s="37">
        <v>519.4</v>
      </c>
      <c r="K22" s="37">
        <v>868.4</v>
      </c>
      <c r="L22" s="37">
        <v>213.4</v>
      </c>
      <c r="M22" s="37"/>
      <c r="N22" s="32">
        <f t="shared" si="4"/>
        <v>5417.599999999999</v>
      </c>
      <c r="O22" s="38">
        <v>5417.6</v>
      </c>
      <c r="P22" s="14">
        <f t="shared" si="5"/>
        <v>0</v>
      </c>
      <c r="Q22" s="15"/>
      <c r="R22" s="16">
        <f t="shared" si="6"/>
        <v>65.20502670919642</v>
      </c>
    </row>
    <row r="23" spans="1:18" ht="15.75">
      <c r="A23" s="9" t="s">
        <v>49</v>
      </c>
      <c r="B23" s="10">
        <v>306</v>
      </c>
      <c r="C23" s="11">
        <f t="shared" si="0"/>
        <v>2672.2</v>
      </c>
      <c r="D23" s="12">
        <f t="shared" si="1"/>
        <v>2672.2</v>
      </c>
      <c r="E23" s="35">
        <v>69</v>
      </c>
      <c r="F23" s="35">
        <f t="shared" si="2"/>
        <v>2603.2</v>
      </c>
      <c r="G23" s="35">
        <f t="shared" si="3"/>
        <v>2441.2</v>
      </c>
      <c r="H23" s="36">
        <v>2182.2</v>
      </c>
      <c r="I23" s="36">
        <v>259</v>
      </c>
      <c r="J23" s="37"/>
      <c r="K23" s="37">
        <v>162</v>
      </c>
      <c r="L23" s="37">
        <v>80</v>
      </c>
      <c r="M23" s="37"/>
      <c r="N23" s="32">
        <f t="shared" si="4"/>
        <v>2752.2</v>
      </c>
      <c r="O23" s="38">
        <v>2752.2</v>
      </c>
      <c r="P23" s="14">
        <f t="shared" si="5"/>
        <v>0</v>
      </c>
      <c r="Q23" s="15"/>
      <c r="R23" s="16">
        <f t="shared" si="6"/>
        <v>91.35543746725544</v>
      </c>
    </row>
    <row r="24" spans="1:18" ht="15.75">
      <c r="A24" s="9" t="s">
        <v>44</v>
      </c>
      <c r="B24" s="10">
        <v>481</v>
      </c>
      <c r="C24" s="11">
        <f t="shared" si="0"/>
        <v>2512</v>
      </c>
      <c r="D24" s="12">
        <f t="shared" si="1"/>
        <v>2512</v>
      </c>
      <c r="E24" s="35">
        <v>91</v>
      </c>
      <c r="F24" s="35">
        <f t="shared" si="2"/>
        <v>2421</v>
      </c>
      <c r="G24" s="35">
        <f t="shared" si="3"/>
        <v>1981.2</v>
      </c>
      <c r="H24" s="36">
        <v>1924.3</v>
      </c>
      <c r="I24" s="36">
        <v>56.9</v>
      </c>
      <c r="J24" s="37">
        <v>19.8</v>
      </c>
      <c r="K24" s="37">
        <v>420</v>
      </c>
      <c r="L24" s="37">
        <v>86.5</v>
      </c>
      <c r="M24" s="37"/>
      <c r="N24" s="32">
        <f t="shared" si="4"/>
        <v>2598.5</v>
      </c>
      <c r="O24" s="38">
        <v>2618.5</v>
      </c>
      <c r="P24" s="14">
        <f t="shared" si="5"/>
        <v>-20</v>
      </c>
      <c r="Q24" s="15"/>
      <c r="R24" s="16">
        <f t="shared" si="6"/>
        <v>78.86942675159236</v>
      </c>
    </row>
    <row r="25" spans="1:18" ht="15.75">
      <c r="A25" s="9" t="s">
        <v>45</v>
      </c>
      <c r="B25" s="10">
        <v>787</v>
      </c>
      <c r="C25" s="11">
        <f t="shared" si="0"/>
        <v>4135.1</v>
      </c>
      <c r="D25" s="12">
        <f t="shared" si="1"/>
        <v>4135.1</v>
      </c>
      <c r="E25" s="35">
        <v>323</v>
      </c>
      <c r="F25" s="35">
        <f t="shared" si="2"/>
        <v>3812.1</v>
      </c>
      <c r="G25" s="35">
        <f t="shared" si="3"/>
        <v>3180.9</v>
      </c>
      <c r="H25" s="36">
        <v>2850.5</v>
      </c>
      <c r="I25" s="36">
        <v>330.4</v>
      </c>
      <c r="J25" s="37">
        <v>24.2</v>
      </c>
      <c r="K25" s="37">
        <v>607</v>
      </c>
      <c r="L25" s="37">
        <v>85.4</v>
      </c>
      <c r="M25" s="37"/>
      <c r="N25" s="32">
        <f t="shared" si="4"/>
        <v>4220.5</v>
      </c>
      <c r="O25" s="38">
        <v>4220.5</v>
      </c>
      <c r="P25" s="14">
        <f t="shared" si="5"/>
        <v>0</v>
      </c>
      <c r="Q25" s="15"/>
      <c r="R25" s="16">
        <f t="shared" si="6"/>
        <v>76.92437909603153</v>
      </c>
    </row>
    <row r="26" spans="1:18" ht="15.75">
      <c r="A26" s="17" t="s">
        <v>46</v>
      </c>
      <c r="B26" s="18">
        <v>465</v>
      </c>
      <c r="C26" s="11">
        <f t="shared" si="0"/>
        <v>3988.6</v>
      </c>
      <c r="D26" s="12">
        <f t="shared" si="1"/>
        <v>3988.6</v>
      </c>
      <c r="E26" s="39">
        <v>353</v>
      </c>
      <c r="F26" s="35">
        <f t="shared" si="2"/>
        <v>3635.6</v>
      </c>
      <c r="G26" s="35">
        <f t="shared" si="3"/>
        <v>3165</v>
      </c>
      <c r="H26" s="36">
        <v>2716.3</v>
      </c>
      <c r="I26" s="36">
        <v>448.7</v>
      </c>
      <c r="J26" s="39">
        <v>42.6</v>
      </c>
      <c r="K26" s="39">
        <v>428</v>
      </c>
      <c r="L26" s="39">
        <v>85.8</v>
      </c>
      <c r="M26" s="39"/>
      <c r="N26" s="32">
        <f t="shared" si="4"/>
        <v>4074.4</v>
      </c>
      <c r="O26" s="32">
        <v>4074.4</v>
      </c>
      <c r="P26" s="14">
        <f t="shared" si="5"/>
        <v>0</v>
      </c>
      <c r="Q26" s="20"/>
      <c r="R26" s="16">
        <f t="shared" si="6"/>
        <v>79.35115077972222</v>
      </c>
    </row>
    <row r="27" spans="1:18" ht="15.75">
      <c r="A27" s="17" t="s">
        <v>47</v>
      </c>
      <c r="B27" s="18">
        <v>631</v>
      </c>
      <c r="C27" s="11">
        <f t="shared" si="0"/>
        <v>4879.3</v>
      </c>
      <c r="D27" s="12">
        <f t="shared" si="1"/>
        <v>4879.3</v>
      </c>
      <c r="E27" s="39">
        <v>126</v>
      </c>
      <c r="F27" s="35">
        <f t="shared" si="2"/>
        <v>4753.3</v>
      </c>
      <c r="G27" s="35">
        <f t="shared" si="3"/>
        <v>3975.3</v>
      </c>
      <c r="H27" s="36">
        <v>2532.4</v>
      </c>
      <c r="I27" s="36">
        <v>1442.9</v>
      </c>
      <c r="J27" s="39"/>
      <c r="K27" s="39">
        <v>778</v>
      </c>
      <c r="L27" s="39">
        <v>83.8</v>
      </c>
      <c r="M27" s="39"/>
      <c r="N27" s="32">
        <f t="shared" si="4"/>
        <v>4963.1</v>
      </c>
      <c r="O27" s="32">
        <v>4963.1</v>
      </c>
      <c r="P27" s="14">
        <f t="shared" si="5"/>
        <v>0</v>
      </c>
      <c r="Q27" s="20"/>
      <c r="R27" s="16">
        <f t="shared" si="6"/>
        <v>81.47275223905068</v>
      </c>
    </row>
    <row r="28" spans="1:18" ht="15.75">
      <c r="A28" s="17" t="s">
        <v>48</v>
      </c>
      <c r="B28" s="18">
        <v>668</v>
      </c>
      <c r="C28" s="11">
        <f t="shared" si="0"/>
        <v>2922.4</v>
      </c>
      <c r="D28" s="12">
        <f t="shared" si="1"/>
        <v>2922.4</v>
      </c>
      <c r="E28" s="39">
        <v>134</v>
      </c>
      <c r="F28" s="35">
        <f t="shared" si="2"/>
        <v>2788.4</v>
      </c>
      <c r="G28" s="35">
        <f t="shared" si="3"/>
        <v>2182.4</v>
      </c>
      <c r="H28" s="36">
        <v>2007.4</v>
      </c>
      <c r="I28" s="36">
        <v>175</v>
      </c>
      <c r="J28" s="39"/>
      <c r="K28" s="39">
        <v>606</v>
      </c>
      <c r="L28" s="39">
        <v>85.4</v>
      </c>
      <c r="M28" s="39"/>
      <c r="N28" s="32">
        <f t="shared" si="4"/>
        <v>3007.8</v>
      </c>
      <c r="O28" s="32">
        <v>3044.8</v>
      </c>
      <c r="P28" s="14">
        <f t="shared" si="5"/>
        <v>-37</v>
      </c>
      <c r="Q28" s="20"/>
      <c r="R28" s="16">
        <f t="shared" si="6"/>
        <v>74.67834656446756</v>
      </c>
    </row>
    <row r="29" spans="1:18" ht="15.75">
      <c r="A29" s="17"/>
      <c r="B29" s="18"/>
      <c r="C29" s="11">
        <f t="shared" si="0"/>
        <v>0</v>
      </c>
      <c r="D29" s="12">
        <f t="shared" si="1"/>
        <v>0</v>
      </c>
      <c r="E29" s="39"/>
      <c r="F29" s="35">
        <f t="shared" si="2"/>
        <v>0</v>
      </c>
      <c r="G29" s="35">
        <f t="shared" si="3"/>
        <v>0</v>
      </c>
      <c r="H29" s="36"/>
      <c r="I29" s="36"/>
      <c r="J29" s="39"/>
      <c r="K29" s="39"/>
      <c r="L29" s="39"/>
      <c r="M29" s="39"/>
      <c r="N29" s="32">
        <f t="shared" si="4"/>
        <v>0</v>
      </c>
      <c r="O29" s="32"/>
      <c r="P29" s="14">
        <f t="shared" si="5"/>
        <v>0</v>
      </c>
      <c r="Q29" s="20"/>
      <c r="R29" s="16" t="e">
        <f t="shared" si="6"/>
        <v>#DIV/0!</v>
      </c>
    </row>
    <row r="30" spans="1:18" ht="15.75">
      <c r="A30" s="17"/>
      <c r="B30" s="18"/>
      <c r="C30" s="11">
        <f t="shared" si="0"/>
        <v>0</v>
      </c>
      <c r="D30" s="12">
        <f t="shared" si="1"/>
        <v>0</v>
      </c>
      <c r="E30" s="39"/>
      <c r="F30" s="35">
        <f t="shared" si="2"/>
        <v>0</v>
      </c>
      <c r="G30" s="35">
        <f t="shared" si="3"/>
        <v>0</v>
      </c>
      <c r="H30" s="36"/>
      <c r="I30" s="36"/>
      <c r="J30" s="39"/>
      <c r="K30" s="39"/>
      <c r="L30" s="39"/>
      <c r="M30" s="39"/>
      <c r="N30" s="32">
        <f t="shared" si="4"/>
        <v>0</v>
      </c>
      <c r="O30" s="32"/>
      <c r="P30" s="14">
        <f t="shared" si="5"/>
        <v>0</v>
      </c>
      <c r="Q30" s="20"/>
      <c r="R30" s="16" t="e">
        <f t="shared" si="6"/>
        <v>#DIV/0!</v>
      </c>
    </row>
    <row r="31" spans="1:18" ht="15.75">
      <c r="A31" s="17"/>
      <c r="B31" s="18"/>
      <c r="C31" s="11">
        <f t="shared" si="0"/>
        <v>0</v>
      </c>
      <c r="D31" s="12">
        <f t="shared" si="1"/>
        <v>0</v>
      </c>
      <c r="E31" s="39"/>
      <c r="F31" s="35">
        <f t="shared" si="2"/>
        <v>0</v>
      </c>
      <c r="G31" s="35">
        <f t="shared" si="3"/>
        <v>0</v>
      </c>
      <c r="H31" s="36"/>
      <c r="I31" s="36"/>
      <c r="J31" s="39"/>
      <c r="K31" s="39"/>
      <c r="L31" s="39"/>
      <c r="M31" s="39"/>
      <c r="N31" s="32">
        <f t="shared" si="4"/>
        <v>0</v>
      </c>
      <c r="O31" s="32"/>
      <c r="P31" s="14">
        <f t="shared" si="5"/>
        <v>0</v>
      </c>
      <c r="Q31" s="20"/>
      <c r="R31" s="16" t="e">
        <f t="shared" si="6"/>
        <v>#DIV/0!</v>
      </c>
    </row>
    <row r="32" spans="1:18" s="29" customFormat="1" ht="31.5">
      <c r="A32" s="21" t="s">
        <v>16</v>
      </c>
      <c r="B32" s="22">
        <f>SUM(B15:B31)</f>
        <v>17800</v>
      </c>
      <c r="C32" s="22">
        <f aca="true" t="shared" si="7" ref="C32:Q32">SUM(C15:C31)</f>
        <v>79498.09999999999</v>
      </c>
      <c r="D32" s="22">
        <f t="shared" si="7"/>
        <v>79248.09999999999</v>
      </c>
      <c r="E32" s="40">
        <f t="shared" si="7"/>
        <v>14402.6</v>
      </c>
      <c r="F32" s="40">
        <f t="shared" si="7"/>
        <v>64845.499999999985</v>
      </c>
      <c r="G32" s="40">
        <f t="shared" si="7"/>
        <v>49445.200000000004</v>
      </c>
      <c r="H32" s="41">
        <f t="shared" si="7"/>
        <v>41712.600000000006</v>
      </c>
      <c r="I32" s="41">
        <f t="shared" si="7"/>
        <v>7732.5999999999985</v>
      </c>
      <c r="J32" s="40">
        <f t="shared" si="7"/>
        <v>3557.3</v>
      </c>
      <c r="K32" s="40">
        <f t="shared" si="7"/>
        <v>11843</v>
      </c>
      <c r="L32" s="40">
        <f t="shared" si="7"/>
        <v>1713.1000000000001</v>
      </c>
      <c r="M32" s="40">
        <f t="shared" si="7"/>
        <v>250</v>
      </c>
      <c r="N32" s="40">
        <f t="shared" si="7"/>
        <v>81211.2</v>
      </c>
      <c r="O32" s="40">
        <f t="shared" si="7"/>
        <v>81357.5</v>
      </c>
      <c r="P32" s="22">
        <f t="shared" si="7"/>
        <v>-146.29999999999927</v>
      </c>
      <c r="Q32" s="22">
        <f t="shared" si="7"/>
        <v>0</v>
      </c>
      <c r="R32" s="16">
        <f t="shared" si="6"/>
        <v>62.19670658795621</v>
      </c>
    </row>
    <row r="35" spans="1:10" ht="15.75">
      <c r="A35" s="1"/>
      <c r="B35" s="47"/>
      <c r="C35" s="48"/>
      <c r="D35" s="48"/>
      <c r="E35" s="1"/>
      <c r="F35" s="1"/>
      <c r="G35" s="1"/>
      <c r="H35" s="1"/>
      <c r="I35" s="1"/>
      <c r="J35" s="1"/>
    </row>
    <row r="36" spans="1:10" ht="15.75">
      <c r="A36" s="1"/>
      <c r="B36" s="47"/>
      <c r="C36" s="48"/>
      <c r="D36" s="48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0" ht="15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ht="15.75">
      <c r="B40" s="30"/>
    </row>
  </sheetData>
  <sheetProtection/>
  <mergeCells count="25">
    <mergeCell ref="F11:F13"/>
    <mergeCell ref="G11:K11"/>
    <mergeCell ref="D10:D13"/>
    <mergeCell ref="J12:J13"/>
    <mergeCell ref="K12:K13"/>
    <mergeCell ref="R10:R13"/>
    <mergeCell ref="M10:M13"/>
    <mergeCell ref="L10:L13"/>
    <mergeCell ref="B35:D35"/>
    <mergeCell ref="G12:G13"/>
    <mergeCell ref="A7:R7"/>
    <mergeCell ref="A10:A13"/>
    <mergeCell ref="B10:B13"/>
    <mergeCell ref="C10:C13"/>
    <mergeCell ref="E11:E13"/>
    <mergeCell ref="P1:R1"/>
    <mergeCell ref="P2:R2"/>
    <mergeCell ref="P3:R3"/>
    <mergeCell ref="H12:I12"/>
    <mergeCell ref="Q10:Q13"/>
    <mergeCell ref="B36:D36"/>
    <mergeCell ref="N10:N13"/>
    <mergeCell ref="O10:O13"/>
    <mergeCell ref="P10:P13"/>
    <mergeCell ref="E10:K10"/>
  </mergeCells>
  <printOptions horizontalCentered="1"/>
  <pageMargins left="0.1968503937007874" right="0" top="0.8661417322834646" bottom="0.11811023622047245" header="0.5118110236220472" footer="0.275590551181102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40"/>
  <sheetViews>
    <sheetView tabSelected="1" zoomScale="70" zoomScaleNormal="70" zoomScaleSheetLayoutView="73" zoomScalePageLayoutView="0" workbookViewId="0" topLeftCell="A1">
      <selection activeCell="D45" sqref="D45"/>
    </sheetView>
  </sheetViews>
  <sheetFormatPr defaultColWidth="9.00390625" defaultRowHeight="12.75"/>
  <cols>
    <col min="1" max="1" width="22.625" style="0" customWidth="1"/>
    <col min="2" max="2" width="13.75390625" style="0" customWidth="1"/>
    <col min="3" max="3" width="15.25390625" style="0" customWidth="1"/>
    <col min="4" max="4" width="15.875" style="0" customWidth="1"/>
    <col min="5" max="5" width="14.125" style="0" customWidth="1"/>
    <col min="6" max="6" width="12.875" style="0" customWidth="1"/>
    <col min="7" max="7" width="10.00390625" style="0" bestFit="1" customWidth="1"/>
    <col min="8" max="8" width="13.75390625" style="0" customWidth="1"/>
    <col min="9" max="9" width="10.00390625" style="0" customWidth="1"/>
    <col min="10" max="10" width="10.875" style="0" customWidth="1"/>
    <col min="11" max="11" width="9.25390625" style="0" customWidth="1"/>
    <col min="12" max="12" width="10.00390625" style="0" customWidth="1"/>
    <col min="13" max="13" width="14.125" style="0" customWidth="1"/>
    <col min="14" max="14" width="12.00390625" style="0" customWidth="1"/>
    <col min="15" max="15" width="12.25390625" style="0" customWidth="1"/>
    <col min="16" max="16" width="11.375" style="0" customWidth="1"/>
    <col min="17" max="17" width="12.625" style="0" customWidth="1"/>
    <col min="18" max="18" width="8.375" style="0" customWidth="1"/>
    <col min="19" max="19" width="11.625" style="0" customWidth="1"/>
  </cols>
  <sheetData>
    <row r="1" spans="17:19" ht="18.75">
      <c r="Q1" s="43" t="s">
        <v>33</v>
      </c>
      <c r="R1" s="43"/>
      <c r="S1" s="43"/>
    </row>
    <row r="2" spans="17:19" ht="18.75" customHeight="1">
      <c r="Q2" s="43" t="s">
        <v>34</v>
      </c>
      <c r="R2" s="43"/>
      <c r="S2" s="43"/>
    </row>
    <row r="3" spans="17:19" ht="18.75">
      <c r="Q3" s="43" t="s">
        <v>35</v>
      </c>
      <c r="R3" s="43"/>
      <c r="S3" s="43"/>
    </row>
    <row r="4" ht="18.75">
      <c r="R4" s="31"/>
    </row>
    <row r="5" ht="18.75">
      <c r="R5" s="31"/>
    </row>
    <row r="7" spans="1:19" ht="27.75" customHeight="1">
      <c r="A7" s="66" t="s">
        <v>52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6:17" ht="12.75">
      <c r="P8" s="2"/>
      <c r="Q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0</v>
      </c>
      <c r="S9" s="2"/>
    </row>
    <row r="10" spans="1:19" ht="21" customHeight="1">
      <c r="A10" s="60" t="s">
        <v>1</v>
      </c>
      <c r="B10" s="63" t="s">
        <v>50</v>
      </c>
      <c r="C10" s="53" t="s">
        <v>2</v>
      </c>
      <c r="D10" s="53" t="s">
        <v>3</v>
      </c>
      <c r="E10" s="70" t="s">
        <v>4</v>
      </c>
      <c r="F10" s="70"/>
      <c r="G10" s="73"/>
      <c r="H10" s="73"/>
      <c r="I10" s="73"/>
      <c r="J10" s="73"/>
      <c r="K10" s="73"/>
      <c r="L10" s="46" t="s">
        <v>5</v>
      </c>
      <c r="M10" s="46" t="s">
        <v>29</v>
      </c>
      <c r="N10" s="60" t="s">
        <v>24</v>
      </c>
      <c r="O10" s="67" t="s">
        <v>6</v>
      </c>
      <c r="P10" s="53" t="s">
        <v>7</v>
      </c>
      <c r="Q10" s="53" t="s">
        <v>8</v>
      </c>
      <c r="R10" s="46" t="s">
        <v>9</v>
      </c>
      <c r="S10" s="46" t="s">
        <v>10</v>
      </c>
    </row>
    <row r="11" spans="1:19" ht="24" customHeight="1">
      <c r="A11" s="61"/>
      <c r="B11" s="64"/>
      <c r="C11" s="53"/>
      <c r="D11" s="53"/>
      <c r="E11" s="46" t="s">
        <v>11</v>
      </c>
      <c r="F11" s="46" t="s">
        <v>12</v>
      </c>
      <c r="G11" s="70" t="s">
        <v>4</v>
      </c>
      <c r="H11" s="70"/>
      <c r="I11" s="70"/>
      <c r="J11" s="70"/>
      <c r="K11" s="70"/>
      <c r="L11" s="46"/>
      <c r="M11" s="46"/>
      <c r="N11" s="61"/>
      <c r="O11" s="68"/>
      <c r="P11" s="53"/>
      <c r="Q11" s="53"/>
      <c r="R11" s="46"/>
      <c r="S11" s="46"/>
    </row>
    <row r="12" spans="1:19" ht="33" customHeight="1">
      <c r="A12" s="61"/>
      <c r="B12" s="64"/>
      <c r="C12" s="53"/>
      <c r="D12" s="53"/>
      <c r="E12" s="46"/>
      <c r="F12" s="46"/>
      <c r="G12" s="60" t="s">
        <v>18</v>
      </c>
      <c r="H12" s="71" t="s">
        <v>17</v>
      </c>
      <c r="I12" s="72"/>
      <c r="J12" s="46" t="s">
        <v>13</v>
      </c>
      <c r="K12" s="46" t="s">
        <v>14</v>
      </c>
      <c r="L12" s="46"/>
      <c r="M12" s="46"/>
      <c r="N12" s="61"/>
      <c r="O12" s="68"/>
      <c r="P12" s="53"/>
      <c r="Q12" s="53"/>
      <c r="R12" s="46"/>
      <c r="S12" s="46"/>
    </row>
    <row r="13" spans="1:19" ht="154.5" customHeight="1">
      <c r="A13" s="62"/>
      <c r="B13" s="65"/>
      <c r="C13" s="53"/>
      <c r="D13" s="53"/>
      <c r="E13" s="46"/>
      <c r="F13" s="46"/>
      <c r="G13" s="62"/>
      <c r="H13" s="24" t="s">
        <v>19</v>
      </c>
      <c r="I13" s="24" t="s">
        <v>20</v>
      </c>
      <c r="J13" s="46"/>
      <c r="K13" s="46"/>
      <c r="L13" s="46"/>
      <c r="M13" s="46"/>
      <c r="N13" s="62"/>
      <c r="O13" s="69"/>
      <c r="P13" s="53"/>
      <c r="Q13" s="53"/>
      <c r="R13" s="46"/>
      <c r="S13" s="46"/>
    </row>
    <row r="14" spans="1:19" s="8" customFormat="1" ht="15.75" customHeight="1">
      <c r="A14" s="3"/>
      <c r="B14" s="4">
        <v>1</v>
      </c>
      <c r="C14" s="5" t="s">
        <v>31</v>
      </c>
      <c r="D14" s="6" t="s">
        <v>15</v>
      </c>
      <c r="E14" s="3">
        <v>4</v>
      </c>
      <c r="F14" s="3" t="s">
        <v>22</v>
      </c>
      <c r="G14" s="3" t="s">
        <v>21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5" t="s">
        <v>25</v>
      </c>
      <c r="R14" s="7">
        <v>17</v>
      </c>
      <c r="S14" s="7" t="s">
        <v>26</v>
      </c>
    </row>
    <row r="15" spans="1:19" ht="16.5" customHeight="1">
      <c r="A15" s="9" t="s">
        <v>36</v>
      </c>
      <c r="B15" s="10">
        <v>574</v>
      </c>
      <c r="C15" s="11">
        <f>O15-L15</f>
        <v>3755.3</v>
      </c>
      <c r="D15" s="12">
        <f>E15+F15</f>
        <v>3755.3</v>
      </c>
      <c r="E15" s="10">
        <v>323.9</v>
      </c>
      <c r="F15" s="10">
        <f>G15+J15+K15</f>
        <v>3431.4</v>
      </c>
      <c r="G15" s="10">
        <f>H15+I15</f>
        <v>2960.8</v>
      </c>
      <c r="H15" s="25">
        <v>2384.4</v>
      </c>
      <c r="I15" s="25">
        <v>576.4</v>
      </c>
      <c r="J15" s="13"/>
      <c r="K15" s="13">
        <v>470.6</v>
      </c>
      <c r="L15" s="13">
        <v>85.2</v>
      </c>
      <c r="M15" s="13"/>
      <c r="N15" s="13"/>
      <c r="O15" s="14">
        <f>E15+F15+L15+M15+N15</f>
        <v>3840.5</v>
      </c>
      <c r="P15" s="11">
        <v>3846.5</v>
      </c>
      <c r="Q15" s="14">
        <f>O15-P15</f>
        <v>-6</v>
      </c>
      <c r="R15" s="15"/>
      <c r="S15" s="16">
        <f>G15/C15*100</f>
        <v>78.84323489468218</v>
      </c>
    </row>
    <row r="16" spans="1:19" ht="15.75">
      <c r="A16" s="9" t="s">
        <v>37</v>
      </c>
      <c r="B16" s="10">
        <v>382</v>
      </c>
      <c r="C16" s="11">
        <f aca="true" t="shared" si="0" ref="C16:C31">O16-L16</f>
        <v>3207.2</v>
      </c>
      <c r="D16" s="12">
        <f aca="true" t="shared" si="1" ref="D16:D31">E16+F16</f>
        <v>3207.2</v>
      </c>
      <c r="E16" s="10">
        <v>348.1</v>
      </c>
      <c r="F16" s="10">
        <f aca="true" t="shared" si="2" ref="F16:F31">G16+J16+K16</f>
        <v>2859.1</v>
      </c>
      <c r="G16" s="10">
        <f aca="true" t="shared" si="3" ref="G16:G31">H16+I16</f>
        <v>2468.4</v>
      </c>
      <c r="H16" s="25">
        <v>2088.3</v>
      </c>
      <c r="I16" s="25">
        <v>380.1</v>
      </c>
      <c r="J16" s="13">
        <v>31.7</v>
      </c>
      <c r="K16" s="13">
        <v>359</v>
      </c>
      <c r="L16" s="13">
        <v>85.4</v>
      </c>
      <c r="M16" s="13"/>
      <c r="N16" s="13"/>
      <c r="O16" s="14">
        <f aca="true" t="shared" si="4" ref="O16:O31">E16+F16+L16+M16+N16</f>
        <v>3292.6</v>
      </c>
      <c r="P16" s="11">
        <v>3267.4</v>
      </c>
      <c r="Q16" s="14">
        <f aca="true" t="shared" si="5" ref="Q16:Q31">O16-P16</f>
        <v>25.199999999999818</v>
      </c>
      <c r="R16" s="15"/>
      <c r="S16" s="16">
        <f aca="true" t="shared" si="6" ref="S16:S32">G16/C16*100</f>
        <v>76.96433025692193</v>
      </c>
    </row>
    <row r="17" spans="1:19" ht="15.75">
      <c r="A17" s="9" t="s">
        <v>38</v>
      </c>
      <c r="B17" s="10">
        <v>598</v>
      </c>
      <c r="C17" s="11">
        <f t="shared" si="0"/>
        <v>2485.2000000000003</v>
      </c>
      <c r="D17" s="12">
        <f t="shared" si="1"/>
        <v>2485.2000000000003</v>
      </c>
      <c r="E17" s="10">
        <v>200.4</v>
      </c>
      <c r="F17" s="10">
        <f t="shared" si="2"/>
        <v>2284.8</v>
      </c>
      <c r="G17" s="10">
        <f t="shared" si="3"/>
        <v>1853.8</v>
      </c>
      <c r="H17" s="25">
        <v>1847.3</v>
      </c>
      <c r="I17" s="25">
        <v>6.5</v>
      </c>
      <c r="J17" s="13"/>
      <c r="K17" s="13">
        <v>431</v>
      </c>
      <c r="L17" s="13">
        <v>84.6</v>
      </c>
      <c r="M17" s="13"/>
      <c r="N17" s="13"/>
      <c r="O17" s="14">
        <f t="shared" si="4"/>
        <v>2569.8</v>
      </c>
      <c r="P17" s="11">
        <v>2512.4</v>
      </c>
      <c r="Q17" s="14">
        <f t="shared" si="5"/>
        <v>57.40000000000009</v>
      </c>
      <c r="R17" s="15"/>
      <c r="S17" s="16">
        <f t="shared" si="6"/>
        <v>74.59359407693545</v>
      </c>
    </row>
    <row r="18" spans="1:19" ht="15.75">
      <c r="A18" s="9" t="s">
        <v>39</v>
      </c>
      <c r="B18" s="10">
        <v>628</v>
      </c>
      <c r="C18" s="11">
        <f t="shared" si="0"/>
        <v>4530.2</v>
      </c>
      <c r="D18" s="12">
        <f t="shared" si="1"/>
        <v>4530.2</v>
      </c>
      <c r="E18" s="10">
        <v>479</v>
      </c>
      <c r="F18" s="10">
        <f>G18+J18+K18</f>
        <v>4051.2</v>
      </c>
      <c r="G18" s="10">
        <f t="shared" si="3"/>
        <v>3048.2</v>
      </c>
      <c r="H18" s="25">
        <v>2933.5</v>
      </c>
      <c r="I18" s="25">
        <v>114.7</v>
      </c>
      <c r="J18" s="13">
        <v>48</v>
      </c>
      <c r="K18" s="13">
        <v>955</v>
      </c>
      <c r="L18" s="13">
        <v>83.9</v>
      </c>
      <c r="M18" s="13"/>
      <c r="N18" s="13"/>
      <c r="O18" s="14">
        <f t="shared" si="4"/>
        <v>4614.099999999999</v>
      </c>
      <c r="P18" s="11">
        <v>4580.1</v>
      </c>
      <c r="Q18" s="14">
        <v>33.9</v>
      </c>
      <c r="R18" s="15"/>
      <c r="S18" s="16">
        <f t="shared" si="6"/>
        <v>67.28621252924816</v>
      </c>
    </row>
    <row r="19" spans="1:19" ht="15.75">
      <c r="A19" s="9" t="s">
        <v>40</v>
      </c>
      <c r="B19" s="10">
        <v>9850</v>
      </c>
      <c r="C19" s="11">
        <f t="shared" si="0"/>
        <v>32426.9</v>
      </c>
      <c r="D19" s="12">
        <f t="shared" si="1"/>
        <v>32131.6</v>
      </c>
      <c r="E19" s="10">
        <v>11836.7</v>
      </c>
      <c r="F19" s="10">
        <f t="shared" si="2"/>
        <v>20294.899999999998</v>
      </c>
      <c r="G19" s="10">
        <f t="shared" si="3"/>
        <v>12661.599999999999</v>
      </c>
      <c r="H19" s="25">
        <v>10211.4</v>
      </c>
      <c r="I19" s="25">
        <v>2450.2</v>
      </c>
      <c r="J19" s="13">
        <v>2851.3</v>
      </c>
      <c r="K19" s="13">
        <v>4782</v>
      </c>
      <c r="L19" s="13">
        <v>487.5</v>
      </c>
      <c r="M19" s="13">
        <v>295.3</v>
      </c>
      <c r="N19" s="13"/>
      <c r="O19" s="14">
        <f t="shared" si="4"/>
        <v>32914.4</v>
      </c>
      <c r="P19" s="11">
        <v>32271.9</v>
      </c>
      <c r="Q19" s="14">
        <v>642.4</v>
      </c>
      <c r="R19" s="15"/>
      <c r="S19" s="16">
        <f t="shared" si="6"/>
        <v>39.046594031498536</v>
      </c>
    </row>
    <row r="20" spans="1:19" ht="15.75">
      <c r="A20" s="9" t="s">
        <v>41</v>
      </c>
      <c r="B20" s="10">
        <v>356</v>
      </c>
      <c r="C20" s="11">
        <f t="shared" si="0"/>
        <v>3568.3</v>
      </c>
      <c r="D20" s="12">
        <f t="shared" si="1"/>
        <v>3568.3</v>
      </c>
      <c r="E20" s="10">
        <v>232.7</v>
      </c>
      <c r="F20" s="10">
        <f t="shared" si="2"/>
        <v>3335.6000000000004</v>
      </c>
      <c r="G20" s="10">
        <f t="shared" si="3"/>
        <v>2843.3</v>
      </c>
      <c r="H20" s="25">
        <v>2093.3</v>
      </c>
      <c r="I20" s="25">
        <v>750</v>
      </c>
      <c r="J20" s="13">
        <v>20.3</v>
      </c>
      <c r="K20" s="13">
        <v>472</v>
      </c>
      <c r="L20" s="13">
        <v>82.9</v>
      </c>
      <c r="M20" s="13"/>
      <c r="N20" s="13"/>
      <c r="O20" s="14">
        <f t="shared" si="4"/>
        <v>3651.2000000000003</v>
      </c>
      <c r="P20" s="11">
        <v>3645.2</v>
      </c>
      <c r="Q20" s="14">
        <f t="shared" si="5"/>
        <v>6.000000000000455</v>
      </c>
      <c r="R20" s="15"/>
      <c r="S20" s="16">
        <f t="shared" si="6"/>
        <v>79.68220160860913</v>
      </c>
    </row>
    <row r="21" spans="1:19" ht="16.5" customHeight="1">
      <c r="A21" s="9" t="s">
        <v>42</v>
      </c>
      <c r="B21" s="10">
        <v>489</v>
      </c>
      <c r="C21" s="11">
        <f t="shared" si="0"/>
        <v>4040.3</v>
      </c>
      <c r="D21" s="12">
        <f t="shared" si="1"/>
        <v>4040.3</v>
      </c>
      <c r="E21" s="10">
        <v>246.6</v>
      </c>
      <c r="F21" s="10">
        <f t="shared" si="2"/>
        <v>3793.7000000000003</v>
      </c>
      <c r="G21" s="10">
        <f t="shared" si="3"/>
        <v>3289.7000000000003</v>
      </c>
      <c r="H21" s="25">
        <v>2884.3</v>
      </c>
      <c r="I21" s="25">
        <v>405.4</v>
      </c>
      <c r="J21" s="13"/>
      <c r="K21" s="13">
        <v>504</v>
      </c>
      <c r="L21" s="13">
        <v>83.3</v>
      </c>
      <c r="M21" s="13"/>
      <c r="N21" s="13"/>
      <c r="O21" s="14">
        <f t="shared" si="4"/>
        <v>4123.6</v>
      </c>
      <c r="P21" s="11">
        <v>4096.7</v>
      </c>
      <c r="Q21" s="14">
        <f t="shared" si="5"/>
        <v>26.900000000000546</v>
      </c>
      <c r="R21" s="15"/>
      <c r="S21" s="16">
        <f t="shared" si="6"/>
        <v>81.42217162091924</v>
      </c>
    </row>
    <row r="22" spans="1:19" ht="15.75">
      <c r="A22" s="9" t="s">
        <v>43</v>
      </c>
      <c r="B22" s="10">
        <v>1585</v>
      </c>
      <c r="C22" s="11">
        <f t="shared" si="0"/>
        <v>5322.4</v>
      </c>
      <c r="D22" s="12">
        <f t="shared" si="1"/>
        <v>5322.4</v>
      </c>
      <c r="E22" s="10">
        <v>541.2</v>
      </c>
      <c r="F22" s="10">
        <f t="shared" si="2"/>
        <v>4781.2</v>
      </c>
      <c r="G22" s="10">
        <f t="shared" si="3"/>
        <v>3393.4</v>
      </c>
      <c r="H22" s="25">
        <v>3057</v>
      </c>
      <c r="I22" s="25">
        <v>336.4</v>
      </c>
      <c r="J22" s="13">
        <v>519.4</v>
      </c>
      <c r="K22" s="13">
        <v>868.4</v>
      </c>
      <c r="L22" s="13">
        <v>213.4</v>
      </c>
      <c r="M22" s="13"/>
      <c r="N22" s="13"/>
      <c r="O22" s="14">
        <f t="shared" si="4"/>
        <v>5535.799999999999</v>
      </c>
      <c r="P22" s="11">
        <v>5414.4</v>
      </c>
      <c r="Q22" s="14">
        <v>121.3</v>
      </c>
      <c r="R22" s="15"/>
      <c r="S22" s="16">
        <f t="shared" si="6"/>
        <v>63.756951751089744</v>
      </c>
    </row>
    <row r="23" spans="1:19" ht="18" customHeight="1">
      <c r="A23" s="9" t="s">
        <v>49</v>
      </c>
      <c r="B23" s="10">
        <v>306</v>
      </c>
      <c r="C23" s="11">
        <f t="shared" si="0"/>
        <v>2674.3999999999996</v>
      </c>
      <c r="D23" s="12">
        <f t="shared" si="1"/>
        <v>2674.3999999999996</v>
      </c>
      <c r="E23" s="10">
        <v>71.2</v>
      </c>
      <c r="F23" s="10">
        <f t="shared" si="2"/>
        <v>2603.2</v>
      </c>
      <c r="G23" s="10">
        <f t="shared" si="3"/>
        <v>2441.2</v>
      </c>
      <c r="H23" s="25">
        <v>2182.2</v>
      </c>
      <c r="I23" s="25">
        <v>259</v>
      </c>
      <c r="J23" s="13"/>
      <c r="K23" s="13">
        <v>162</v>
      </c>
      <c r="L23" s="13">
        <v>80</v>
      </c>
      <c r="M23" s="13"/>
      <c r="N23" s="13"/>
      <c r="O23" s="14">
        <f t="shared" si="4"/>
        <v>2754.3999999999996</v>
      </c>
      <c r="P23" s="11">
        <v>2748.1</v>
      </c>
      <c r="Q23" s="14">
        <f t="shared" si="5"/>
        <v>6.299999999999727</v>
      </c>
      <c r="R23" s="15"/>
      <c r="S23" s="16">
        <f t="shared" si="6"/>
        <v>91.28028716721508</v>
      </c>
    </row>
    <row r="24" spans="1:19" ht="15.75">
      <c r="A24" s="9" t="s">
        <v>44</v>
      </c>
      <c r="B24" s="10">
        <v>481</v>
      </c>
      <c r="C24" s="11">
        <f t="shared" si="0"/>
        <v>2527.4</v>
      </c>
      <c r="D24" s="12">
        <f t="shared" si="1"/>
        <v>2527.4</v>
      </c>
      <c r="E24" s="10">
        <v>106.4</v>
      </c>
      <c r="F24" s="10">
        <f t="shared" si="2"/>
        <v>2421</v>
      </c>
      <c r="G24" s="10">
        <f t="shared" si="3"/>
        <v>1981.2</v>
      </c>
      <c r="H24" s="25">
        <v>1924.3</v>
      </c>
      <c r="I24" s="25">
        <v>56.9</v>
      </c>
      <c r="J24" s="13">
        <v>19.8</v>
      </c>
      <c r="K24" s="13">
        <v>420</v>
      </c>
      <c r="L24" s="13">
        <v>86.5</v>
      </c>
      <c r="M24" s="13"/>
      <c r="N24" s="13"/>
      <c r="O24" s="14">
        <f t="shared" si="4"/>
        <v>2613.9</v>
      </c>
      <c r="P24" s="11">
        <v>2617.4</v>
      </c>
      <c r="Q24" s="14">
        <f t="shared" si="5"/>
        <v>-3.5</v>
      </c>
      <c r="R24" s="15"/>
      <c r="S24" s="16">
        <f t="shared" si="6"/>
        <v>78.38885811505895</v>
      </c>
    </row>
    <row r="25" spans="1:19" ht="15.75">
      <c r="A25" s="9" t="s">
        <v>45</v>
      </c>
      <c r="B25" s="10">
        <v>787</v>
      </c>
      <c r="C25" s="11">
        <f t="shared" si="0"/>
        <v>4161.2</v>
      </c>
      <c r="D25" s="12">
        <f t="shared" si="1"/>
        <v>4161.2</v>
      </c>
      <c r="E25" s="10">
        <v>349.1</v>
      </c>
      <c r="F25" s="10">
        <f t="shared" si="2"/>
        <v>3812.1</v>
      </c>
      <c r="G25" s="10">
        <f t="shared" si="3"/>
        <v>3180.9</v>
      </c>
      <c r="H25" s="25">
        <v>2850.5</v>
      </c>
      <c r="I25" s="25">
        <v>330.4</v>
      </c>
      <c r="J25" s="13">
        <v>24.2</v>
      </c>
      <c r="K25" s="13">
        <v>607</v>
      </c>
      <c r="L25" s="13">
        <v>85.4</v>
      </c>
      <c r="M25" s="13"/>
      <c r="N25" s="13"/>
      <c r="O25" s="14">
        <f t="shared" si="4"/>
        <v>4246.599999999999</v>
      </c>
      <c r="P25" s="11">
        <v>4204.5</v>
      </c>
      <c r="Q25" s="14">
        <f t="shared" si="5"/>
        <v>42.099999999999454</v>
      </c>
      <c r="R25" s="15"/>
      <c r="S25" s="16">
        <f t="shared" si="6"/>
        <v>76.44189176199174</v>
      </c>
    </row>
    <row r="26" spans="1:19" ht="15.75">
      <c r="A26" s="17" t="s">
        <v>46</v>
      </c>
      <c r="B26" s="18">
        <v>465</v>
      </c>
      <c r="C26" s="11">
        <f t="shared" si="0"/>
        <v>4003.2</v>
      </c>
      <c r="D26" s="12">
        <f t="shared" si="1"/>
        <v>4003.2</v>
      </c>
      <c r="E26" s="19">
        <v>367.6</v>
      </c>
      <c r="F26" s="10">
        <f t="shared" si="2"/>
        <v>3635.6</v>
      </c>
      <c r="G26" s="10">
        <f t="shared" si="3"/>
        <v>3165</v>
      </c>
      <c r="H26" s="25">
        <v>2716.3</v>
      </c>
      <c r="I26" s="25">
        <v>448.7</v>
      </c>
      <c r="J26" s="19">
        <v>42.6</v>
      </c>
      <c r="K26" s="19">
        <v>428</v>
      </c>
      <c r="L26" s="19">
        <v>85.8</v>
      </c>
      <c r="M26" s="19"/>
      <c r="N26" s="19"/>
      <c r="O26" s="14">
        <f t="shared" si="4"/>
        <v>4089</v>
      </c>
      <c r="P26" s="14">
        <v>4057.2</v>
      </c>
      <c r="Q26" s="14">
        <f t="shared" si="5"/>
        <v>31.800000000000182</v>
      </c>
      <c r="R26" s="20"/>
      <c r="S26" s="16">
        <f t="shared" si="6"/>
        <v>79.06175059952038</v>
      </c>
    </row>
    <row r="27" spans="1:19" ht="15.75">
      <c r="A27" s="17" t="s">
        <v>47</v>
      </c>
      <c r="B27" s="18">
        <v>631</v>
      </c>
      <c r="C27" s="11">
        <f t="shared" si="0"/>
        <v>4883.3</v>
      </c>
      <c r="D27" s="12">
        <f t="shared" si="1"/>
        <v>4883.3</v>
      </c>
      <c r="E27" s="19">
        <v>130</v>
      </c>
      <c r="F27" s="10">
        <f t="shared" si="2"/>
        <v>4753.3</v>
      </c>
      <c r="G27" s="10">
        <f t="shared" si="3"/>
        <v>3975.3</v>
      </c>
      <c r="H27" s="25">
        <v>2532.4</v>
      </c>
      <c r="I27" s="25">
        <v>1442.9</v>
      </c>
      <c r="J27" s="19"/>
      <c r="K27" s="19">
        <v>778</v>
      </c>
      <c r="L27" s="19">
        <v>83.8</v>
      </c>
      <c r="M27" s="19"/>
      <c r="N27" s="19"/>
      <c r="O27" s="14">
        <f t="shared" si="4"/>
        <v>4967.1</v>
      </c>
      <c r="P27" s="14">
        <v>4928.6</v>
      </c>
      <c r="Q27" s="14">
        <f t="shared" si="5"/>
        <v>38.5</v>
      </c>
      <c r="R27" s="20"/>
      <c r="S27" s="16">
        <f t="shared" si="6"/>
        <v>81.4060164233203</v>
      </c>
    </row>
    <row r="28" spans="1:19" ht="15.75">
      <c r="A28" s="17" t="s">
        <v>48</v>
      </c>
      <c r="B28" s="18">
        <v>668</v>
      </c>
      <c r="C28" s="11">
        <f t="shared" si="0"/>
        <v>2972.6</v>
      </c>
      <c r="D28" s="12">
        <f t="shared" si="1"/>
        <v>2972.6</v>
      </c>
      <c r="E28" s="19">
        <v>184.2</v>
      </c>
      <c r="F28" s="10">
        <f t="shared" si="2"/>
        <v>2788.4</v>
      </c>
      <c r="G28" s="10">
        <f t="shared" si="3"/>
        <v>2182.4</v>
      </c>
      <c r="H28" s="25">
        <v>2007.4</v>
      </c>
      <c r="I28" s="25">
        <v>175</v>
      </c>
      <c r="J28" s="19"/>
      <c r="K28" s="19">
        <v>606</v>
      </c>
      <c r="L28" s="19">
        <v>85.4</v>
      </c>
      <c r="M28" s="19"/>
      <c r="N28" s="19"/>
      <c r="O28" s="14">
        <f t="shared" si="4"/>
        <v>3058</v>
      </c>
      <c r="P28" s="14">
        <v>3039.3</v>
      </c>
      <c r="Q28" s="14">
        <f t="shared" si="5"/>
        <v>18.699999999999818</v>
      </c>
      <c r="R28" s="20"/>
      <c r="S28" s="16">
        <f t="shared" si="6"/>
        <v>73.41721052277468</v>
      </c>
    </row>
    <row r="29" spans="1:19" ht="15.75">
      <c r="A29" s="17"/>
      <c r="B29" s="18"/>
      <c r="C29" s="11">
        <f t="shared" si="0"/>
        <v>0</v>
      </c>
      <c r="D29" s="12">
        <f t="shared" si="1"/>
        <v>0</v>
      </c>
      <c r="E29" s="19"/>
      <c r="F29" s="10">
        <f t="shared" si="2"/>
        <v>0</v>
      </c>
      <c r="G29" s="10">
        <f t="shared" si="3"/>
        <v>0</v>
      </c>
      <c r="H29" s="25"/>
      <c r="I29" s="25"/>
      <c r="J29" s="19"/>
      <c r="K29" s="19"/>
      <c r="L29" s="19"/>
      <c r="M29" s="19"/>
      <c r="N29" s="19"/>
      <c r="O29" s="14">
        <f t="shared" si="4"/>
        <v>0</v>
      </c>
      <c r="P29" s="14"/>
      <c r="Q29" s="14">
        <f t="shared" si="5"/>
        <v>0</v>
      </c>
      <c r="R29" s="20"/>
      <c r="S29" s="16" t="e">
        <f t="shared" si="6"/>
        <v>#DIV/0!</v>
      </c>
    </row>
    <row r="30" spans="1:19" ht="15.75">
      <c r="A30" s="17"/>
      <c r="B30" s="18"/>
      <c r="C30" s="11">
        <f t="shared" si="0"/>
        <v>0</v>
      </c>
      <c r="D30" s="12">
        <f t="shared" si="1"/>
        <v>0</v>
      </c>
      <c r="E30" s="19"/>
      <c r="F30" s="10">
        <f t="shared" si="2"/>
        <v>0</v>
      </c>
      <c r="G30" s="10">
        <f t="shared" si="3"/>
        <v>0</v>
      </c>
      <c r="H30" s="25"/>
      <c r="I30" s="25"/>
      <c r="J30" s="19"/>
      <c r="K30" s="19"/>
      <c r="L30" s="19"/>
      <c r="M30" s="19"/>
      <c r="N30" s="19"/>
      <c r="O30" s="14">
        <f t="shared" si="4"/>
        <v>0</v>
      </c>
      <c r="P30" s="14"/>
      <c r="Q30" s="14">
        <f t="shared" si="5"/>
        <v>0</v>
      </c>
      <c r="R30" s="20"/>
      <c r="S30" s="16" t="e">
        <f t="shared" si="6"/>
        <v>#DIV/0!</v>
      </c>
    </row>
    <row r="31" spans="1:19" ht="15.75">
      <c r="A31" s="17"/>
      <c r="B31" s="18"/>
      <c r="C31" s="11">
        <f t="shared" si="0"/>
        <v>0</v>
      </c>
      <c r="D31" s="12">
        <f t="shared" si="1"/>
        <v>0</v>
      </c>
      <c r="E31" s="19"/>
      <c r="F31" s="10">
        <f t="shared" si="2"/>
        <v>0</v>
      </c>
      <c r="G31" s="10">
        <f t="shared" si="3"/>
        <v>0</v>
      </c>
      <c r="H31" s="25"/>
      <c r="I31" s="25"/>
      <c r="J31" s="19"/>
      <c r="K31" s="19"/>
      <c r="L31" s="19"/>
      <c r="M31" s="19"/>
      <c r="N31" s="19"/>
      <c r="O31" s="14">
        <f t="shared" si="4"/>
        <v>0</v>
      </c>
      <c r="P31" s="14"/>
      <c r="Q31" s="14">
        <f t="shared" si="5"/>
        <v>0</v>
      </c>
      <c r="R31" s="20"/>
      <c r="S31" s="16" t="e">
        <f t="shared" si="6"/>
        <v>#DIV/0!</v>
      </c>
    </row>
    <row r="32" spans="1:19" s="23" customFormat="1" ht="31.5">
      <c r="A32" s="21" t="s">
        <v>16</v>
      </c>
      <c r="B32" s="22">
        <f>SUM(B15:B31)</f>
        <v>17800</v>
      </c>
      <c r="C32" s="22">
        <f aca="true" t="shared" si="7" ref="C32:R32">SUM(C15:C31)</f>
        <v>80557.90000000002</v>
      </c>
      <c r="D32" s="22">
        <f t="shared" si="7"/>
        <v>80262.60000000002</v>
      </c>
      <c r="E32" s="22">
        <f t="shared" si="7"/>
        <v>15417.100000000004</v>
      </c>
      <c r="F32" s="22">
        <f t="shared" si="7"/>
        <v>64845.499999999985</v>
      </c>
      <c r="G32" s="22">
        <f t="shared" si="7"/>
        <v>49445.200000000004</v>
      </c>
      <c r="H32" s="26">
        <f t="shared" si="7"/>
        <v>41712.600000000006</v>
      </c>
      <c r="I32" s="26">
        <f t="shared" si="7"/>
        <v>7732.5999999999985</v>
      </c>
      <c r="J32" s="22">
        <f t="shared" si="7"/>
        <v>3557.3</v>
      </c>
      <c r="K32" s="22">
        <f t="shared" si="7"/>
        <v>11843</v>
      </c>
      <c r="L32" s="22">
        <f t="shared" si="7"/>
        <v>1713.1000000000001</v>
      </c>
      <c r="M32" s="22">
        <f t="shared" si="7"/>
        <v>295.3</v>
      </c>
      <c r="N32" s="22">
        <f t="shared" si="7"/>
        <v>0</v>
      </c>
      <c r="O32" s="22">
        <f t="shared" si="7"/>
        <v>82271.00000000001</v>
      </c>
      <c r="P32" s="22">
        <f t="shared" si="7"/>
        <v>81229.70000000001</v>
      </c>
      <c r="Q32" s="22">
        <f t="shared" si="7"/>
        <v>1041</v>
      </c>
      <c r="R32" s="22">
        <f t="shared" si="7"/>
        <v>0</v>
      </c>
      <c r="S32" s="16">
        <f t="shared" si="6"/>
        <v>61.37846195096941</v>
      </c>
    </row>
    <row r="35" spans="1:10" ht="15.75">
      <c r="A35" s="1"/>
      <c r="B35" s="47"/>
      <c r="C35" s="48"/>
      <c r="D35" s="48"/>
      <c r="E35" s="1"/>
      <c r="F35" s="1"/>
      <c r="G35" s="1"/>
      <c r="H35" s="1"/>
      <c r="I35" s="1"/>
      <c r="J35" s="1"/>
    </row>
    <row r="36" spans="1:10" ht="15.75">
      <c r="A36" s="1"/>
      <c r="B36" s="47"/>
      <c r="C36" s="48"/>
      <c r="D36" s="48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0" s="2" customFormat="1" ht="15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="2" customFormat="1" ht="15.75">
      <c r="B40" s="30"/>
    </row>
  </sheetData>
  <sheetProtection/>
  <mergeCells count="26">
    <mergeCell ref="F11:F13"/>
    <mergeCell ref="G11:K11"/>
    <mergeCell ref="G12:G13"/>
    <mergeCell ref="H12:I12"/>
    <mergeCell ref="L10:L13"/>
    <mergeCell ref="K12:K13"/>
    <mergeCell ref="E10:K10"/>
    <mergeCell ref="E11:E13"/>
    <mergeCell ref="P10:P13"/>
    <mergeCell ref="N10:N13"/>
    <mergeCell ref="R10:R13"/>
    <mergeCell ref="S10:S13"/>
    <mergeCell ref="O10:O13"/>
    <mergeCell ref="J12:J13"/>
    <mergeCell ref="Q10:Q13"/>
    <mergeCell ref="M10:M13"/>
    <mergeCell ref="B35:D35"/>
    <mergeCell ref="B36:D36"/>
    <mergeCell ref="Q1:S1"/>
    <mergeCell ref="Q2:S2"/>
    <mergeCell ref="Q3:S3"/>
    <mergeCell ref="A7:S7"/>
    <mergeCell ref="A10:A13"/>
    <mergeCell ref="B10:B13"/>
    <mergeCell ref="C10:C13"/>
    <mergeCell ref="D10:D13"/>
  </mergeCells>
  <printOptions horizontalCentered="1"/>
  <pageMargins left="0" right="0" top="0.8661417322834646" bottom="0.11811023622047245" header="0.5118110236220472" footer="0.27559055118110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User</cp:lastModifiedBy>
  <cp:lastPrinted>2020-02-03T11:02:32Z</cp:lastPrinted>
  <dcterms:created xsi:type="dcterms:W3CDTF">2016-07-14T06:41:37Z</dcterms:created>
  <dcterms:modified xsi:type="dcterms:W3CDTF">2021-05-24T07:51:39Z</dcterms:modified>
  <cp:category/>
  <cp:version/>
  <cp:contentType/>
  <cp:contentStatus/>
</cp:coreProperties>
</file>