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2505" windowWidth="15120" windowHeight="56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Лист1!$A$1:$I$57</definedName>
  </definedNames>
  <calcPr calcId="124519"/>
</workbook>
</file>

<file path=xl/calcChain.xml><?xml version="1.0" encoding="utf-8"?>
<calcChain xmlns="http://schemas.openxmlformats.org/spreadsheetml/2006/main">
  <c r="H52" i="1"/>
  <c r="G52"/>
  <c r="D52"/>
  <c r="E52"/>
  <c r="F52"/>
  <c r="D14"/>
  <c r="D6" s="1"/>
  <c r="H51" l="1"/>
  <c r="G51"/>
  <c r="H50"/>
  <c r="G50"/>
  <c r="H49"/>
  <c r="G49"/>
  <c r="H48"/>
  <c r="G48"/>
  <c r="H47"/>
  <c r="G47"/>
  <c r="H46"/>
  <c r="G46"/>
  <c r="F18" l="1"/>
  <c r="E18"/>
  <c r="D18"/>
  <c r="F6"/>
  <c r="E6"/>
  <c r="F5" l="1"/>
  <c r="E5"/>
  <c r="D5"/>
  <c r="H6"/>
  <c r="G6"/>
  <c r="H18"/>
  <c r="G18"/>
  <c r="H7" l="1"/>
  <c r="G7"/>
  <c r="H5" l="1"/>
  <c r="G5"/>
  <c r="H9" l="1"/>
  <c r="G22" l="1"/>
  <c r="D35" l="1"/>
  <c r="H33" l="1"/>
  <c r="G34"/>
  <c r="G33"/>
  <c r="G32"/>
  <c r="G30"/>
  <c r="G29"/>
  <c r="G28"/>
  <c r="G27"/>
  <c r="G26"/>
  <c r="G9" l="1"/>
  <c r="H34" l="1"/>
  <c r="H32"/>
  <c r="H31"/>
  <c r="H30"/>
  <c r="H29"/>
  <c r="H28"/>
  <c r="H27"/>
  <c r="H26"/>
  <c r="H25"/>
  <c r="H24"/>
  <c r="H23"/>
  <c r="H22"/>
  <c r="H21"/>
  <c r="H20"/>
  <c r="H19"/>
  <c r="H17"/>
  <c r="H16"/>
  <c r="H15"/>
  <c r="H14"/>
  <c r="H13"/>
  <c r="H12"/>
  <c r="H11"/>
  <c r="H10"/>
  <c r="H8"/>
  <c r="G19" l="1"/>
  <c r="G25"/>
  <c r="G16"/>
  <c r="G15"/>
  <c r="G14" l="1"/>
  <c r="G31"/>
  <c r="G24"/>
  <c r="G23"/>
  <c r="G21"/>
  <c r="G20"/>
  <c r="G17"/>
  <c r="G13"/>
  <c r="G12"/>
  <c r="G11"/>
  <c r="G10"/>
  <c r="G8"/>
</calcChain>
</file>

<file path=xl/sharedStrings.xml><?xml version="1.0" encoding="utf-8"?>
<sst xmlns="http://schemas.openxmlformats.org/spreadsheetml/2006/main" count="76" uniqueCount="76">
  <si>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</si>
  <si>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</si>
  <si>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</si>
  <si>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</si>
  <si>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</si>
  <si>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</si>
  <si>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</si>
  <si>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</si>
  <si>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</si>
  <si>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</si>
  <si>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</si>
  <si>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</si>
  <si>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прин. Доход деят. (род. плата)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</si>
  <si>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</si>
  <si>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</si>
  <si>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</si>
  <si>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</si>
  <si>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</si>
  <si>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</si>
  <si>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</si>
  <si>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</si>
  <si>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</si>
  <si>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</si>
  <si>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</si>
  <si>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</si>
  <si>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</si>
  <si>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</si>
  <si>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% исполнения к факту 2023 года</t>
  </si>
  <si>
    <t xml:space="preserve">% исполнения к плану 2024 года </t>
  </si>
  <si>
    <t>пояснения к факту 2023 года</t>
  </si>
  <si>
    <t>прочие неналоговые доходы</t>
  </si>
  <si>
    <t>Основной причиной роста поступления доходов является увеличение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</si>
  <si>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 xml:space="preserve">УСН </t>
  </si>
  <si>
    <t>Увеличиние поступления арендной платы, связано с поступлением задолженности по договорам арендной платы с ИП за 2023 г. Количество договоров не изменилось всего 19.</t>
  </si>
  <si>
    <t>Рост поступления доходов связан с увеличением количества проектов по инициативному бюджетированию в 2024 году - 8 проектов на сумму 3851,6 тыс. руб., в 2023 году - 5 проектов на сумму 2607,8 тыс. руб.</t>
  </si>
  <si>
    <t>Отсутствует поступление родительской платы, в связи с изменением типа образовательных учреждений.</t>
  </si>
  <si>
    <t xml:space="preserve">В 2024 году увеличилось поступление от населения, в связи с увеличением стоимости проектов. </t>
  </si>
  <si>
    <t>Основной причиной высокого темпа роста является поступление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</si>
  <si>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>Темпа роста обусловлен увеличением количества обращений граждан для юридически значимых действий в МФЦ Кизнерского района, а так с увеличением размера госпошлины</t>
  </si>
  <si>
    <t>налоговые доходы</t>
  </si>
  <si>
    <t>неналоговые доходы</t>
  </si>
  <si>
    <t>Увеличение темпа роста связано с увеличением поступления доходов от реализации нефтепродуктов</t>
  </si>
  <si>
    <t>Основной причиной высокого темпа роста к аналогичному периоду прошлого года является увеличение поступления налога от СПК им. Мичурина, ООО "Аькор Агро" и СПК кооператив Сарамак</t>
  </si>
  <si>
    <t xml:space="preserve">В отчетном периоде поступление платежей от физ. Лиц за увеличение площади земельных участков, находящихся в частной собственности, в результате перераспределения  земельных участков увеличилось, в связи с увеличением количества договоров с физическими лицами </t>
  </si>
  <si>
    <t>факт. на 31.12.23 г.</t>
  </si>
  <si>
    <t>план на 31.12.24</t>
  </si>
  <si>
    <t>факт. на 31.12.24 г.</t>
  </si>
  <si>
    <t>Основной причиной темпа роста 338%, является увеличение поступления доходов по УСН, в связи с изменением норматива отчислений  в бюджет района в 2024 г. с 9,36 % до 15%, а так же с увеличением  количества субъектов МСП на 30%. Поступил налог, взимаемый  в связи с применением патентной системы налогообложения, по сроку уплаты 31 декабря 2023 года, в текущем году в январе месяце в размере 1212,0 тыс. руб.</t>
  </si>
  <si>
    <t xml:space="preserve">Темп роста 368%, связан с увеличением дифференцированного норматива отчислений в бюджеты муниципальных образований 2023 г. - 9,36%, 2024 г. - 15%, а так же увеличилось количество субъектов МСП на 30%. </t>
  </si>
  <si>
    <t>Темп роста 89% связан со снижением налоговой ставки в отношении  объектов  налогообложения, утверждаемый  Правительством  УР  в соответствии с пунктами 7 и 10  статьи 378.2 НК РФ ( коммерческие объекты) в 2022 г.- 0,9% 2023 г. - 0,5 %</t>
  </si>
  <si>
    <t>Темп роста 129% связан со своевременным зачислением налога от муниципальных учреждений, поступлением налога от АО Автодорожное предприятие в размере 412,9 тыс. руб. и с увеличением кадастровой стоимости земельных участков юр. лиц.</t>
  </si>
  <si>
    <t xml:space="preserve">Увеличение темпа роста связано со своевременной уплатой налога физическими лицами </t>
  </si>
  <si>
    <t xml:space="preserve">Снижение поступления доходов в отчётном периоде 2024 г. обусловлено поступлением арендной платы в феврале 2023 г. от ИП Головлёва за 2024 год в размере 201,6 тыс. руб. так же в 2023 году  поступила задолженность прошлых лет </t>
  </si>
  <si>
    <t xml:space="preserve">Рост поступления связан с поступлением годового платежа в размере 29,9 тыс. руб. от ИП Маргаряна по договору заключенного в мае 2024 года. </t>
  </si>
  <si>
    <t>Плата за негативное воздействие на окружающую среду от предприятий увеличилось из расчета объема отходов и выбросов в окружающую среду. В ноябре 2024 года от ВЧ 55498 поступила плата в размере 1425,0 тыс. руб.</t>
  </si>
  <si>
    <t>Темп роста 106% связан с увеличением поступления платы от возмещения расходов МФЦ Кизнерского района и ОСЗН, понесенных в связи с эксплуатацией имущества.</t>
  </si>
  <si>
    <t>В отчётном периоде реализовано здание методического центра</t>
  </si>
  <si>
    <t>В отчётном периоде реализована известь и металлолом</t>
  </si>
  <si>
    <t xml:space="preserve">В отчётном периоде реализованы автомобильные весы </t>
  </si>
  <si>
    <t>Темп роста 71 %, связан с уменьшением количества договоров купли - продажи земельных участков с физическими лицами.</t>
  </si>
  <si>
    <t xml:space="preserve">Основной причиной увеличения темпа роста является поступление в 2024 году штрафов от ГАДБ - Управления по обеспечению деятельности мировых судей УР </t>
  </si>
  <si>
    <t>итого налоговые и неналоговые:</t>
  </si>
  <si>
    <t xml:space="preserve">дотации </t>
  </si>
  <si>
    <t>субсидии</t>
  </si>
  <si>
    <t>субвенции</t>
  </si>
  <si>
    <t>иные межбюджетные трансферты</t>
  </si>
  <si>
    <t>прочие безвозмездные поступления</t>
  </si>
  <si>
    <t>БЕЗВОЗМЕЗДНЫЕ ПОСТУПЛЕНИЯ в т.ч.:</t>
  </si>
  <si>
    <t>бюджет Кизнерского района на 31.12.24 г.</t>
  </si>
  <si>
    <t>Рост поступления субсидии в связи с увеличением стоимости проектов инициативного бюджетирования и поступление в 2024 г. субсидии на реконструкцию Ягульской школы</t>
  </si>
  <si>
    <t>Рост поступления дотации в связи с увеличением собственных расходов</t>
  </si>
  <si>
    <t xml:space="preserve">Рост поступления субвенции в связи с увеличением расходов заработной платы в социальной сфере </t>
  </si>
  <si>
    <t>увеличилось поступление из резервного фонда  бюджета УР</t>
  </si>
  <si>
    <t>увеличилось поступление от юр. лиц, участвующих в проектах инициативного бюджетирования</t>
  </si>
  <si>
    <t xml:space="preserve">Темп роста 101 % к 2023 году обусловлен индексацией заработной платы работников и увеличением МРОТ с 01.01.2024 г. и с учётом прекращения поступления налога с июня 2024 г. от ФКУ "Военно-социальный центр" Министерства обороны РФ за июнь-декабрь 2024 г. выпадающие доходы составили (- 22 634,5 тыс. руб.). От основного налогоплательщика ВЧ 70855 поступил НДФЛ с темпом роста к 2023 г. 102% прирост составил только 1180,0 тыс. руб. </t>
  </si>
  <si>
    <t xml:space="preserve">ИТОГО 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</si>
</sst>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wrapText="1"/>
    </xf>
    <xf numFmtId="164" fontId="6" fillId="0" borderId="1" xfId="0" applyNumberFormat="1" applyFont="1" applyBorder="1"/>
    <xf numFmtId="4" fontId="4" fillId="0" borderId="1" xfId="0" applyNumberFormat="1" applyFont="1" applyBorder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52"/>
  <sheetViews>
    <sheetView tabSelected="1" view="pageBreakPreview" zoomScale="60" workbookViewId="0">
      <selection activeCell="F46" sqref="F46"/>
    </sheetView>
  </sheetViews>
  <sheetFormatPr defaultRowHeight="15"/>
  <cols>
    <col min="1" max="1" width="4.7109375" customWidth="1"/>
    <col min="2" max="2" width="0.85546875" hidden="1" customWidth="1"/>
    <col min="3" max="3" width="37.42578125" customWidth="1"/>
    <col min="4" max="4" width="20.7109375" customWidth="1"/>
    <col min="5" max="5" width="19.28515625" customWidth="1"/>
    <col min="6" max="6" width="19.85546875" customWidth="1"/>
    <col min="7" max="7" width="18" customWidth="1"/>
    <col min="8" max="8" width="17.42578125" customWidth="1"/>
    <col min="9" max="9" width="144" customWidth="1"/>
  </cols>
  <sheetData>
    <row r="1" spans="2:9">
      <c r="B1" s="26" t="s">
        <v>0</v>
      </c>
      <c r="C1" s="26"/>
      <c r="D1" s="26"/>
      <c r="E1" s="26"/>
      <c r="F1" s="26"/>
      <c r="G1" s="26"/>
      <c r="H1" s="26"/>
      <c r="I1" s="26"/>
    </row>
    <row r="2" spans="2:9">
      <c r="B2" s="26"/>
      <c r="C2" s="26"/>
      <c r="D2" s="26"/>
      <c r="E2" s="26"/>
      <c r="F2" s="26"/>
      <c r="G2" s="26"/>
      <c r="H2" s="26"/>
      <c r="I2" s="26"/>
    </row>
    <row r="3" spans="2:9">
      <c r="B3" s="26" t="s">
        <v>68</v>
      </c>
      <c r="C3" s="26"/>
      <c r="D3" s="26"/>
      <c r="E3" s="26"/>
      <c r="F3" s="26"/>
      <c r="G3" s="26"/>
      <c r="H3" s="26"/>
      <c r="I3" s="26"/>
    </row>
    <row r="4" spans="2:9" ht="117" customHeight="1">
      <c r="C4" s="2" t="s">
        <v>22</v>
      </c>
      <c r="D4" s="3" t="s">
        <v>44</v>
      </c>
      <c r="E4" s="3" t="s">
        <v>45</v>
      </c>
      <c r="F4" s="3" t="s">
        <v>46</v>
      </c>
      <c r="G4" s="3" t="s">
        <v>27</v>
      </c>
      <c r="H4" s="3" t="s">
        <v>28</v>
      </c>
      <c r="I4" s="3" t="s">
        <v>29</v>
      </c>
    </row>
    <row r="5" spans="2:9" ht="82.5" customHeight="1">
      <c r="C5" s="5" t="s">
        <v>61</v>
      </c>
      <c r="D5" s="7">
        <f>D6+D18</f>
        <v>294998.59999999998</v>
      </c>
      <c r="E5" s="7">
        <f>E6+E18</f>
        <v>312830.2</v>
      </c>
      <c r="F5" s="8">
        <f>F6+F18</f>
        <v>316069</v>
      </c>
      <c r="G5" s="15">
        <f>SUM(F5/D5*100)</f>
        <v>107.14254237138753</v>
      </c>
      <c r="H5" s="15">
        <f t="shared" ref="H5" si="0">SUM(F5/E5*100)</f>
        <v>101.03532203732249</v>
      </c>
      <c r="I5" s="6"/>
    </row>
    <row r="6" spans="2:9" ht="82.5" customHeight="1">
      <c r="C6" s="5" t="s">
        <v>39</v>
      </c>
      <c r="D6" s="7">
        <f>D7+D8+D9+D13+D14+D17</f>
        <v>280143</v>
      </c>
      <c r="E6" s="7">
        <f>E7+E8+E9+E13+E14+E17</f>
        <v>300007.3</v>
      </c>
      <c r="F6" s="8">
        <f>F7+F8+F9+F13+F14+F17</f>
        <v>297554</v>
      </c>
      <c r="G6" s="15">
        <f>SUM(F6/D6*100)</f>
        <v>106.21504017591018</v>
      </c>
      <c r="H6" s="15">
        <f t="shared" ref="H6:H7" si="1">SUM(F6/E6*100)</f>
        <v>99.182253231838018</v>
      </c>
      <c r="I6" s="6"/>
    </row>
    <row r="7" spans="2:9" ht="142.9" customHeight="1">
      <c r="C7" s="4" t="s">
        <v>1</v>
      </c>
      <c r="D7" s="7">
        <v>225008</v>
      </c>
      <c r="E7" s="7">
        <v>236862</v>
      </c>
      <c r="F7" s="8">
        <v>228217</v>
      </c>
      <c r="G7" s="15">
        <f>SUM(F7/D7*100)</f>
        <v>101.42617151390172</v>
      </c>
      <c r="H7" s="15">
        <f t="shared" si="1"/>
        <v>96.350195472469196</v>
      </c>
      <c r="I7" s="11" t="s">
        <v>74</v>
      </c>
    </row>
    <row r="8" spans="2:9" ht="74.25" customHeight="1">
      <c r="C8" s="4" t="s">
        <v>2</v>
      </c>
      <c r="D8" s="9">
        <v>38481</v>
      </c>
      <c r="E8" s="9">
        <v>33837.300000000003</v>
      </c>
      <c r="F8" s="9">
        <v>39467</v>
      </c>
      <c r="G8" s="16">
        <f t="shared" ref="G8:G22" si="2">SUM(F8/D8*100)</f>
        <v>102.56230347444193</v>
      </c>
      <c r="H8" s="16">
        <f t="shared" ref="H8:H34" si="3">SUM(F8/E8*100)</f>
        <v>116.63755677905743</v>
      </c>
      <c r="I8" s="11" t="s">
        <v>41</v>
      </c>
    </row>
    <row r="9" spans="2:9" ht="141.75" customHeight="1">
      <c r="C9" s="5" t="s">
        <v>25</v>
      </c>
      <c r="D9" s="7">
        <v>4368</v>
      </c>
      <c r="E9" s="7">
        <v>14242</v>
      </c>
      <c r="F9" s="7">
        <v>14761</v>
      </c>
      <c r="G9" s="15">
        <f t="shared" si="2"/>
        <v>337.93498168498172</v>
      </c>
      <c r="H9" s="15">
        <f t="shared" si="3"/>
        <v>103.64415110237326</v>
      </c>
      <c r="I9" s="11" t="s">
        <v>47</v>
      </c>
    </row>
    <row r="10" spans="2:9" ht="86.25" customHeight="1">
      <c r="C10" s="4" t="s">
        <v>32</v>
      </c>
      <c r="D10" s="10">
        <v>2716</v>
      </c>
      <c r="E10" s="10">
        <v>9042</v>
      </c>
      <c r="F10" s="10">
        <v>10008</v>
      </c>
      <c r="G10" s="17">
        <f t="shared" si="2"/>
        <v>368.48306332842412</v>
      </c>
      <c r="H10" s="17">
        <f t="shared" si="3"/>
        <v>110.68347710683477</v>
      </c>
      <c r="I10" s="11" t="s">
        <v>48</v>
      </c>
    </row>
    <row r="11" spans="2:9" ht="82.5" customHeight="1">
      <c r="C11" s="4" t="s">
        <v>3</v>
      </c>
      <c r="D11" s="10">
        <v>365</v>
      </c>
      <c r="E11" s="10">
        <v>2300</v>
      </c>
      <c r="F11" s="10">
        <v>2320</v>
      </c>
      <c r="G11" s="17">
        <f t="shared" si="2"/>
        <v>635.61643835616439</v>
      </c>
      <c r="H11" s="17">
        <f t="shared" si="3"/>
        <v>100.8695652173913</v>
      </c>
      <c r="I11" s="11" t="s">
        <v>42</v>
      </c>
    </row>
    <row r="12" spans="2:9" ht="80.25" customHeight="1">
      <c r="C12" s="4" t="s">
        <v>4</v>
      </c>
      <c r="D12" s="10">
        <v>1287</v>
      </c>
      <c r="E12" s="10">
        <v>2900</v>
      </c>
      <c r="F12" s="10">
        <v>2433</v>
      </c>
      <c r="G12" s="17">
        <f t="shared" si="2"/>
        <v>189.04428904428906</v>
      </c>
      <c r="H12" s="17">
        <f t="shared" si="3"/>
        <v>83.896551724137936</v>
      </c>
      <c r="I12" s="11" t="s">
        <v>37</v>
      </c>
    </row>
    <row r="13" spans="2:9" ht="100.15" customHeight="1">
      <c r="C13" s="5" t="s">
        <v>5</v>
      </c>
      <c r="D13" s="9">
        <v>2684</v>
      </c>
      <c r="E13" s="9">
        <v>2650</v>
      </c>
      <c r="F13" s="9">
        <v>2380</v>
      </c>
      <c r="G13" s="16">
        <f t="shared" si="2"/>
        <v>88.673621460506695</v>
      </c>
      <c r="H13" s="16">
        <f t="shared" si="3"/>
        <v>89.811320754716988</v>
      </c>
      <c r="I13" s="11" t="s">
        <v>49</v>
      </c>
    </row>
    <row r="14" spans="2:9" ht="23.25">
      <c r="C14" s="5" t="s">
        <v>6</v>
      </c>
      <c r="D14" s="7">
        <f>SUM(D15,D16)</f>
        <v>8268</v>
      </c>
      <c r="E14" s="7">
        <v>10416</v>
      </c>
      <c r="F14" s="7">
        <v>10136</v>
      </c>
      <c r="G14" s="15">
        <f t="shared" si="2"/>
        <v>122.59313014029996</v>
      </c>
      <c r="H14" s="15">
        <f t="shared" si="3"/>
        <v>97.311827956989248</v>
      </c>
      <c r="I14" s="13"/>
    </row>
    <row r="15" spans="2:9" ht="77.25" customHeight="1">
      <c r="C15" s="4" t="s">
        <v>18</v>
      </c>
      <c r="D15" s="10">
        <v>5455</v>
      </c>
      <c r="E15" s="10">
        <v>7416</v>
      </c>
      <c r="F15" s="10">
        <v>7064</v>
      </c>
      <c r="G15" s="17">
        <f t="shared" si="2"/>
        <v>129.49587534372137</v>
      </c>
      <c r="H15" s="17">
        <f t="shared" si="3"/>
        <v>95.253505933117594</v>
      </c>
      <c r="I15" s="11" t="s">
        <v>50</v>
      </c>
    </row>
    <row r="16" spans="2:9" ht="57" customHeight="1">
      <c r="C16" s="4" t="s">
        <v>19</v>
      </c>
      <c r="D16" s="10">
        <v>2813</v>
      </c>
      <c r="E16" s="10">
        <v>3000</v>
      </c>
      <c r="F16" s="10">
        <v>3072</v>
      </c>
      <c r="G16" s="17">
        <f t="shared" si="2"/>
        <v>109.20725204408106</v>
      </c>
      <c r="H16" s="17">
        <f t="shared" si="3"/>
        <v>102.4</v>
      </c>
      <c r="I16" s="12" t="s">
        <v>51</v>
      </c>
    </row>
    <row r="17" spans="3:9" ht="60.75" customHeight="1">
      <c r="C17" s="4" t="s">
        <v>7</v>
      </c>
      <c r="D17" s="9">
        <v>1334</v>
      </c>
      <c r="E17" s="9">
        <v>2000</v>
      </c>
      <c r="F17" s="9">
        <v>2593</v>
      </c>
      <c r="G17" s="16">
        <f t="shared" si="2"/>
        <v>194.37781109445277</v>
      </c>
      <c r="H17" s="16">
        <f t="shared" si="3"/>
        <v>129.65</v>
      </c>
      <c r="I17" s="11" t="s">
        <v>38</v>
      </c>
    </row>
    <row r="18" spans="3:9" ht="60.75" customHeight="1">
      <c r="C18" s="5" t="s">
        <v>40</v>
      </c>
      <c r="D18" s="7">
        <f>D19+D20+D21+D22+D23+D24+D25+D26+D27+D28+D29+D30+D31+D32</f>
        <v>14855.6</v>
      </c>
      <c r="E18" s="7">
        <f>E19+E20+E21+E22+E23+E24+E25+E26+E27+E28+E29+E30+E31+E32</f>
        <v>12822.9</v>
      </c>
      <c r="F18" s="7">
        <f>F19+F20+F21+F22+F23+F24+F25+F26+F27+F28+F29+F30+F31+F32</f>
        <v>18515</v>
      </c>
      <c r="G18" s="15">
        <f t="shared" si="2"/>
        <v>124.63313497940169</v>
      </c>
      <c r="H18" s="15">
        <f t="shared" si="3"/>
        <v>144.39011456066882</v>
      </c>
      <c r="I18" s="11"/>
    </row>
    <row r="19" spans="3:9" ht="23.25">
      <c r="C19" s="4" t="s">
        <v>8</v>
      </c>
      <c r="D19" s="9"/>
      <c r="E19" s="9"/>
      <c r="F19" s="9"/>
      <c r="G19" s="16" t="e">
        <f t="shared" si="2"/>
        <v>#DIV/0!</v>
      </c>
      <c r="H19" s="16" t="e">
        <f t="shared" si="3"/>
        <v>#DIV/0!</v>
      </c>
      <c r="I19" s="11"/>
    </row>
    <row r="20" spans="3:9" ht="76.150000000000006" customHeight="1">
      <c r="C20" s="4" t="s">
        <v>9</v>
      </c>
      <c r="D20" s="9">
        <v>5874</v>
      </c>
      <c r="E20" s="9">
        <v>5655</v>
      </c>
      <c r="F20" s="9">
        <v>5638</v>
      </c>
      <c r="G20" s="16">
        <f t="shared" si="2"/>
        <v>95.982294858699362</v>
      </c>
      <c r="H20" s="16">
        <f t="shared" si="3"/>
        <v>99.699381078691417</v>
      </c>
      <c r="I20" s="14" t="s">
        <v>52</v>
      </c>
    </row>
    <row r="21" spans="3:9" ht="54" customHeight="1">
      <c r="C21" s="4" t="s">
        <v>10</v>
      </c>
      <c r="D21" s="9">
        <v>1488</v>
      </c>
      <c r="E21" s="9">
        <v>1290</v>
      </c>
      <c r="F21" s="9">
        <v>1623</v>
      </c>
      <c r="G21" s="16">
        <f t="shared" si="2"/>
        <v>109.0725806451613</v>
      </c>
      <c r="H21" s="16">
        <f t="shared" si="3"/>
        <v>125.81395348837209</v>
      </c>
      <c r="I21" s="11" t="s">
        <v>33</v>
      </c>
    </row>
    <row r="22" spans="3:9" ht="46.5">
      <c r="C22" s="4" t="s">
        <v>23</v>
      </c>
      <c r="D22" s="9">
        <v>108</v>
      </c>
      <c r="E22" s="9">
        <v>50</v>
      </c>
      <c r="F22" s="9">
        <v>125</v>
      </c>
      <c r="G22" s="16">
        <f t="shared" si="2"/>
        <v>115.74074074074075</v>
      </c>
      <c r="H22" s="16">
        <f t="shared" si="3"/>
        <v>250</v>
      </c>
      <c r="I22" s="14" t="s">
        <v>53</v>
      </c>
    </row>
    <row r="23" spans="3:9" ht="80.25" customHeight="1">
      <c r="C23" s="4" t="s">
        <v>11</v>
      </c>
      <c r="D23" s="9">
        <v>403.1</v>
      </c>
      <c r="E23" s="9">
        <v>508</v>
      </c>
      <c r="F23" s="9">
        <v>2186</v>
      </c>
      <c r="G23" s="16">
        <f>SUM(F23/D23*100)</f>
        <v>542.29719672537829</v>
      </c>
      <c r="H23" s="16">
        <f t="shared" si="3"/>
        <v>430.3149606299213</v>
      </c>
      <c r="I23" s="11" t="s">
        <v>54</v>
      </c>
    </row>
    <row r="24" spans="3:9" ht="58.5" customHeight="1">
      <c r="C24" s="4" t="s">
        <v>12</v>
      </c>
      <c r="D24" s="9">
        <v>463</v>
      </c>
      <c r="E24" s="9">
        <v>0</v>
      </c>
      <c r="F24" s="9">
        <v>0</v>
      </c>
      <c r="G24" s="16">
        <f>SUM(F24/D24*100)</f>
        <v>0</v>
      </c>
      <c r="H24" s="16" t="e">
        <f t="shared" si="3"/>
        <v>#DIV/0!</v>
      </c>
      <c r="I24" s="12" t="s">
        <v>35</v>
      </c>
    </row>
    <row r="25" spans="3:9" ht="101.45" customHeight="1">
      <c r="C25" s="4" t="s">
        <v>20</v>
      </c>
      <c r="D25" s="9">
        <v>372</v>
      </c>
      <c r="E25" s="9">
        <v>423.9</v>
      </c>
      <c r="F25" s="9">
        <v>396</v>
      </c>
      <c r="G25" s="16">
        <f>SUM(F25/D25*100)</f>
        <v>106.45161290322579</v>
      </c>
      <c r="H25" s="16">
        <f t="shared" si="3"/>
        <v>93.418259023354565</v>
      </c>
      <c r="I25" s="11" t="s">
        <v>55</v>
      </c>
    </row>
    <row r="26" spans="3:9" ht="63.75" customHeight="1">
      <c r="C26" s="4" t="s">
        <v>13</v>
      </c>
      <c r="D26" s="9">
        <v>2293.5</v>
      </c>
      <c r="E26" s="9"/>
      <c r="F26" s="9">
        <v>3399</v>
      </c>
      <c r="G26" s="16">
        <f t="shared" ref="G26:G30" si="4">SUM(F26/D26*100)</f>
        <v>148.20143884892084</v>
      </c>
      <c r="H26" s="16" t="e">
        <f t="shared" si="3"/>
        <v>#DIV/0!</v>
      </c>
      <c r="I26" s="12" t="s">
        <v>56</v>
      </c>
    </row>
    <row r="27" spans="3:9" ht="69" customHeight="1">
      <c r="C27" s="4" t="s">
        <v>14</v>
      </c>
      <c r="D27" s="9"/>
      <c r="E27" s="9">
        <v>300</v>
      </c>
      <c r="F27" s="9">
        <v>440</v>
      </c>
      <c r="G27" s="16" t="e">
        <f t="shared" si="4"/>
        <v>#DIV/0!</v>
      </c>
      <c r="H27" s="16">
        <f t="shared" si="3"/>
        <v>146.66666666666666</v>
      </c>
      <c r="I27" s="12" t="s">
        <v>57</v>
      </c>
    </row>
    <row r="28" spans="3:9" ht="61.5" customHeight="1">
      <c r="C28" s="4" t="s">
        <v>15</v>
      </c>
      <c r="D28" s="9">
        <v>237</v>
      </c>
      <c r="E28" s="9">
        <v>700</v>
      </c>
      <c r="F28" s="9">
        <v>766</v>
      </c>
      <c r="G28" s="16">
        <f t="shared" si="4"/>
        <v>323.2067510548523</v>
      </c>
      <c r="H28" s="16">
        <f t="shared" si="3"/>
        <v>109.42857142857143</v>
      </c>
      <c r="I28" s="12" t="s">
        <v>58</v>
      </c>
    </row>
    <row r="29" spans="3:9" ht="65.25" customHeight="1">
      <c r="C29" s="4" t="s">
        <v>16</v>
      </c>
      <c r="D29" s="9">
        <v>945</v>
      </c>
      <c r="E29" s="9">
        <v>850</v>
      </c>
      <c r="F29" s="9">
        <v>675</v>
      </c>
      <c r="G29" s="16">
        <f t="shared" si="4"/>
        <v>71.428571428571431</v>
      </c>
      <c r="H29" s="16">
        <f t="shared" si="3"/>
        <v>79.411764705882348</v>
      </c>
      <c r="I29" s="14" t="s">
        <v>59</v>
      </c>
    </row>
    <row r="30" spans="3:9" ht="69.75">
      <c r="C30" s="4" t="s">
        <v>21</v>
      </c>
      <c r="D30" s="9">
        <v>269</v>
      </c>
      <c r="E30" s="9">
        <v>600</v>
      </c>
      <c r="F30" s="9">
        <v>581</v>
      </c>
      <c r="G30" s="16">
        <f t="shared" si="4"/>
        <v>215.98513011152417</v>
      </c>
      <c r="H30" s="16">
        <f t="shared" si="3"/>
        <v>96.833333333333343</v>
      </c>
      <c r="I30" s="11" t="s">
        <v>43</v>
      </c>
    </row>
    <row r="31" spans="3:9" ht="101.45" customHeight="1">
      <c r="C31" s="4" t="s">
        <v>17</v>
      </c>
      <c r="D31" s="9">
        <v>513</v>
      </c>
      <c r="E31" s="9">
        <v>500</v>
      </c>
      <c r="F31" s="9">
        <v>547</v>
      </c>
      <c r="G31" s="16">
        <f>SUM(F31/D31*100)</f>
        <v>106.62768031189086</v>
      </c>
      <c r="H31" s="16">
        <f t="shared" si="3"/>
        <v>109.4</v>
      </c>
      <c r="I31" s="11" t="s">
        <v>60</v>
      </c>
    </row>
    <row r="32" spans="3:9" ht="104.25" customHeight="1">
      <c r="C32" s="5" t="s">
        <v>30</v>
      </c>
      <c r="D32" s="7">
        <v>1890</v>
      </c>
      <c r="E32" s="7">
        <v>1946</v>
      </c>
      <c r="F32" s="7">
        <v>2139</v>
      </c>
      <c r="G32" s="15">
        <f t="shared" ref="G32:G34" si="5">SUM(F32/D32*100)</f>
        <v>113.17460317460318</v>
      </c>
      <c r="H32" s="18">
        <f t="shared" si="3"/>
        <v>109.91778006166496</v>
      </c>
      <c r="I32" s="12" t="s">
        <v>31</v>
      </c>
    </row>
    <row r="33" spans="3:9" ht="68.25" customHeight="1">
      <c r="C33" s="4" t="s">
        <v>24</v>
      </c>
      <c r="D33" s="9">
        <v>1347</v>
      </c>
      <c r="E33" s="9">
        <v>1150</v>
      </c>
      <c r="F33" s="9">
        <v>1399</v>
      </c>
      <c r="G33" s="16">
        <f t="shared" si="5"/>
        <v>103.86043058648849</v>
      </c>
      <c r="H33" s="19">
        <f t="shared" si="3"/>
        <v>121.65217391304348</v>
      </c>
      <c r="I33" s="12" t="s">
        <v>36</v>
      </c>
    </row>
    <row r="34" spans="3:9" ht="87" customHeight="1">
      <c r="C34" s="4" t="s">
        <v>26</v>
      </c>
      <c r="D34" s="9">
        <v>543</v>
      </c>
      <c r="E34" s="9">
        <v>796.6</v>
      </c>
      <c r="F34" s="9">
        <v>736</v>
      </c>
      <c r="G34" s="16">
        <f t="shared" si="5"/>
        <v>135.54327808471456</v>
      </c>
      <c r="H34" s="19">
        <f t="shared" si="3"/>
        <v>92.392668842580974</v>
      </c>
      <c r="I34" s="12" t="s">
        <v>34</v>
      </c>
    </row>
    <row r="35" spans="3:9" ht="0.75" customHeight="1">
      <c r="D35" s="1">
        <f>SUM(D7:D34)</f>
        <v>324380.19999999995</v>
      </c>
    </row>
    <row r="36" spans="3:9" hidden="1"/>
    <row r="37" spans="3:9" hidden="1"/>
    <row r="38" spans="3:9" hidden="1"/>
    <row r="39" spans="3:9" hidden="1"/>
    <row r="40" spans="3:9" hidden="1"/>
    <row r="41" spans="3:9" hidden="1"/>
    <row r="42" spans="3:9" hidden="1"/>
    <row r="43" spans="3:9" hidden="1"/>
    <row r="44" spans="3:9" hidden="1"/>
    <row r="45" spans="3:9" hidden="1"/>
    <row r="46" spans="3:9" ht="46.5">
      <c r="C46" s="23" t="s">
        <v>67</v>
      </c>
      <c r="D46" s="24">
        <v>764812.9</v>
      </c>
      <c r="E46" s="24">
        <v>966939.3</v>
      </c>
      <c r="F46" s="24">
        <v>927385.4</v>
      </c>
      <c r="G46" s="24">
        <f t="shared" ref="G46:G51" si="6">SUM(F46/D46*100)</f>
        <v>121.25650600297145</v>
      </c>
      <c r="H46" s="24">
        <f t="shared" ref="H46:H51" si="7">SUM(F46/E46*100)</f>
        <v>95.909370939830453</v>
      </c>
      <c r="I46" s="20"/>
    </row>
    <row r="47" spans="3:9" ht="23.25">
      <c r="C47" s="20" t="s">
        <v>62</v>
      </c>
      <c r="D47" s="21">
        <v>133623.4</v>
      </c>
      <c r="E47" s="21">
        <v>167645</v>
      </c>
      <c r="F47" s="21">
        <v>167645</v>
      </c>
      <c r="G47" s="21">
        <f t="shared" si="6"/>
        <v>125.46081000782799</v>
      </c>
      <c r="H47" s="21">
        <f t="shared" si="7"/>
        <v>100</v>
      </c>
      <c r="I47" s="20" t="s">
        <v>70</v>
      </c>
    </row>
    <row r="48" spans="3:9" ht="46.5">
      <c r="C48" s="20" t="s">
        <v>63</v>
      </c>
      <c r="D48" s="21">
        <v>107159.1</v>
      </c>
      <c r="E48" s="21">
        <v>186306.9</v>
      </c>
      <c r="F48" s="21">
        <v>185516.79999999999</v>
      </c>
      <c r="G48" s="22">
        <f t="shared" si="6"/>
        <v>173.12276792171639</v>
      </c>
      <c r="H48" s="21">
        <f t="shared" si="7"/>
        <v>99.575914794352755</v>
      </c>
      <c r="I48" s="20" t="s">
        <v>69</v>
      </c>
    </row>
    <row r="49" spans="3:9" ht="46.5">
      <c r="C49" s="20" t="s">
        <v>64</v>
      </c>
      <c r="D49" s="21">
        <v>483159.7</v>
      </c>
      <c r="E49" s="21">
        <v>524989.1</v>
      </c>
      <c r="F49" s="21">
        <v>524745.30000000005</v>
      </c>
      <c r="G49" s="21">
        <f t="shared" si="6"/>
        <v>108.60700923524873</v>
      </c>
      <c r="H49" s="21">
        <f t="shared" si="7"/>
        <v>99.953560940598578</v>
      </c>
      <c r="I49" s="20" t="s">
        <v>71</v>
      </c>
    </row>
    <row r="50" spans="3:9" ht="46.5">
      <c r="C50" s="20" t="s">
        <v>65</v>
      </c>
      <c r="D50" s="21">
        <v>42636.5</v>
      </c>
      <c r="E50" s="21">
        <v>87226.5</v>
      </c>
      <c r="F50" s="21">
        <v>80343.600000000006</v>
      </c>
      <c r="G50" s="21">
        <f t="shared" si="6"/>
        <v>188.43854443962334</v>
      </c>
      <c r="H50" s="21">
        <f t="shared" si="7"/>
        <v>92.109164072844834</v>
      </c>
      <c r="I50" s="20" t="s">
        <v>72</v>
      </c>
    </row>
    <row r="51" spans="3:9" ht="46.5">
      <c r="C51" s="20" t="s">
        <v>66</v>
      </c>
      <c r="D51" s="21">
        <v>181.4</v>
      </c>
      <c r="E51" s="21">
        <v>771.7</v>
      </c>
      <c r="F51" s="21">
        <v>701.7</v>
      </c>
      <c r="G51" s="21">
        <f t="shared" si="6"/>
        <v>386.82469680264609</v>
      </c>
      <c r="H51" s="21">
        <f t="shared" si="7"/>
        <v>90.929117532719971</v>
      </c>
      <c r="I51" s="20" t="s">
        <v>73</v>
      </c>
    </row>
    <row r="52" spans="3:9" ht="23.25">
      <c r="C52" s="20" t="s">
        <v>75</v>
      </c>
      <c r="D52" s="21">
        <f>SUM(D46,D5)</f>
        <v>1059811.5</v>
      </c>
      <c r="E52" s="21">
        <f>SUM(E46,E6)</f>
        <v>1266946.6000000001</v>
      </c>
      <c r="F52" s="25">
        <f>SUM(F46,F5)</f>
        <v>1243454.3999999999</v>
      </c>
      <c r="G52" s="21">
        <f>SUM(F52/D52*100)</f>
        <v>117.32788330755044</v>
      </c>
      <c r="H52" s="21">
        <f>SUM(F52/E52*100)</f>
        <v>98.14576241808453</v>
      </c>
      <c r="I52" s="20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75" orientation="landscape" horizontalDpi="180" verticalDpi="180" r:id="rId1"/>
  <rowBreaks count="2" manualBreakCount="2">
    <brk id="19" max="8" man="1"/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2025-01-29T11:38:58Z</dcterms:modified>
</cp:coreProperties>
</file>