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3108" windowWidth="15120" windowHeight="5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Лист1!$A$1:$I$63</definedName>
  </definedNames>
  <calcPr calcId="145621"/>
</workbook>
</file>

<file path=xl/calcChain.xml><?xml version="1.0" encoding="utf-8"?>
<calcChain xmlns="http://schemas.openxmlformats.org/spreadsheetml/2006/main">
  <c r="F53" i="1" l="1"/>
  <c r="G53" i="1" s="1"/>
  <c r="E53" i="1"/>
  <c r="D53" i="1"/>
  <c r="H52" i="1"/>
  <c r="G52" i="1"/>
  <c r="H51" i="1"/>
  <c r="G51" i="1"/>
  <c r="H50" i="1"/>
  <c r="G50" i="1"/>
  <c r="H49" i="1"/>
  <c r="G49" i="1"/>
  <c r="H48" i="1"/>
  <c r="G48" i="1"/>
  <c r="H47" i="1"/>
  <c r="G47" i="1"/>
  <c r="H53" i="1" l="1"/>
  <c r="D18" i="1"/>
  <c r="E18" i="1"/>
  <c r="F18" i="1"/>
  <c r="G26" i="1" l="1"/>
  <c r="F6" i="1" l="1"/>
  <c r="E6" i="1"/>
  <c r="D6" i="1"/>
  <c r="F5" i="1" l="1"/>
  <c r="E5" i="1"/>
  <c r="D5" i="1"/>
  <c r="H6" i="1"/>
  <c r="G6" i="1"/>
  <c r="H18" i="1"/>
  <c r="G18" i="1"/>
  <c r="H7" i="1" l="1"/>
  <c r="G7" i="1"/>
  <c r="H5" i="1" l="1"/>
  <c r="G5" i="1"/>
  <c r="H9" i="1" l="1"/>
  <c r="G22" i="1" l="1"/>
  <c r="D36" i="1" l="1"/>
  <c r="H34" i="1" l="1"/>
  <c r="G35" i="1"/>
  <c r="G34" i="1"/>
  <c r="G33" i="1"/>
  <c r="G31" i="1"/>
  <c r="G30" i="1"/>
  <c r="G29" i="1"/>
  <c r="G28" i="1"/>
  <c r="G27" i="1"/>
  <c r="G9" i="1" l="1"/>
  <c r="H35" i="1" l="1"/>
  <c r="H33" i="1"/>
  <c r="H32" i="1"/>
  <c r="H31" i="1"/>
  <c r="H30" i="1"/>
  <c r="H29" i="1"/>
  <c r="H28" i="1"/>
  <c r="H27" i="1"/>
  <c r="H25" i="1"/>
  <c r="H24" i="1"/>
  <c r="H23" i="1"/>
  <c r="H22" i="1"/>
  <c r="H21" i="1"/>
  <c r="H20" i="1"/>
  <c r="H19" i="1"/>
  <c r="H17" i="1"/>
  <c r="H16" i="1"/>
  <c r="H15" i="1"/>
  <c r="H14" i="1"/>
  <c r="H13" i="1"/>
  <c r="H12" i="1"/>
  <c r="H11" i="1"/>
  <c r="H10" i="1"/>
  <c r="H8" i="1"/>
  <c r="G19" i="1" l="1"/>
  <c r="G25" i="1"/>
  <c r="G16" i="1"/>
  <c r="G15" i="1"/>
  <c r="G14" i="1" l="1"/>
  <c r="G32" i="1"/>
  <c r="G24" i="1"/>
  <c r="G23" i="1"/>
  <c r="G21" i="1"/>
  <c r="G20" i="1"/>
  <c r="G17" i="1"/>
  <c r="G13" i="1"/>
  <c r="G12" i="1"/>
  <c r="G11" i="1"/>
  <c r="G10" i="1"/>
  <c r="G8" i="1"/>
</calcChain>
</file>

<file path=xl/sharedStrings.xml><?xml version="1.0" encoding="utf-8"?>
<sst xmlns="http://schemas.openxmlformats.org/spreadsheetml/2006/main" count="80" uniqueCount="80">
  <si>
    <t xml:space="preserve">Анализ поступления налоговых и неналоговых доходов в консолидированный </t>
  </si>
  <si>
    <t>НДФЛ</t>
  </si>
  <si>
    <t>акцизы</t>
  </si>
  <si>
    <t>единый с/х налог</t>
  </si>
  <si>
    <t>патент</t>
  </si>
  <si>
    <t>налог на имущество физ. лиц</t>
  </si>
  <si>
    <t>Земельный налог</t>
  </si>
  <si>
    <t>ГП (суды)</t>
  </si>
  <si>
    <t>диведенды</t>
  </si>
  <si>
    <t>Арендная плата за землю</t>
  </si>
  <si>
    <t>доходы от сдачи в аренду имущества</t>
  </si>
  <si>
    <t>плата за негативное воздействие на окружающую среду</t>
  </si>
  <si>
    <t>доходы от реализации имущества осн. Ср.</t>
  </si>
  <si>
    <t>доходы от реализации имущества мат. Зап.</t>
  </si>
  <si>
    <t>Реализация иного имущ.</t>
  </si>
  <si>
    <t>продажа земли</t>
  </si>
  <si>
    <t>штрафы</t>
  </si>
  <si>
    <t>Всего:</t>
  </si>
  <si>
    <t>земельный налог юр. лиц</t>
  </si>
  <si>
    <t>земельный налог физ. лиц</t>
  </si>
  <si>
    <t>Доходы, поступающие в порядке возмещения расходов, понесенных в связи с эксплуатацией имущества муниципальных районов</t>
  </si>
  <si>
    <t>перераспределение земли</t>
  </si>
  <si>
    <t>наименование дохода</t>
  </si>
  <si>
    <t>доходы от размещения нто</t>
  </si>
  <si>
    <t>самообложение граждан</t>
  </si>
  <si>
    <t>налоги на совокупный доход:</t>
  </si>
  <si>
    <t>Инициативное бюджетирование</t>
  </si>
  <si>
    <t>прочие неналоговые доходы</t>
  </si>
  <si>
    <t xml:space="preserve">УСН </t>
  </si>
  <si>
    <t>налоговые доходы</t>
  </si>
  <si>
    <t>неналоговые доходы</t>
  </si>
  <si>
    <t>% исполнения к факту 2024 года</t>
  </si>
  <si>
    <t xml:space="preserve">% исполнения к плану 2025 года </t>
  </si>
  <si>
    <t>пояснения к факту 2024 года</t>
  </si>
  <si>
    <t>Прочие доходы от компенсации затрат бюджетов муниципальных округов</t>
  </si>
  <si>
    <t>Реализация отсутствует</t>
  </si>
  <si>
    <t>Снижение поступления доходов связано с уменьшением количества проектов по инициативному бюджетированию в 2025 году - 3 проекта на сумму 2 607,8 тыс. руб., в 2024 году - 8 проектов на сумму 3 851,6 тыс. руб.</t>
  </si>
  <si>
    <t>В 2025 году увеличилось поступление от населения, в связи с увеличением количества проектов в 2025 г. - 15 проектов, в 2024 г. - 11 проектов.</t>
  </si>
  <si>
    <t>Основной причиной снижения поступления доходов связано с уменьшением количества проектов по инициативному бюджетированию в 2025 году - 3 проекта на сумму 2 607,8 тыс. руб., в 2024 году - 8 проектов на сумму 3 851,6 тыс. руб.</t>
  </si>
  <si>
    <t>Возврат дебиторской задолженности прошлых лет. Фонд социального страхования вернул сумму на погребение.</t>
  </si>
  <si>
    <t>доходы от перечисления части прибыли</t>
  </si>
  <si>
    <t>Рост поступления обусловлен увеличением размера госпошлины, в связи с изменением в законодательстве</t>
  </si>
  <si>
    <t>Реализована известь</t>
  </si>
  <si>
    <t>Рост поступления связан с новыми договорами аренды в здании типографии с ИП Прозоровой А.А. и с ИП Шабалиной Р.Ш.</t>
  </si>
  <si>
    <t>В апреле месяце 2025 г. поступил доход от перечисления части прибыли, остающейся после уплаты налогов и иных обязательных платежей от МУП "Кизнерский коммунальный комплекс"</t>
  </si>
  <si>
    <t xml:space="preserve"> Фактическое поступление,согласно нормативов отчислений. </t>
  </si>
  <si>
    <t>Поступление задолженности прошлых лет и уплата текущих платежей по уведомлениям УФНС по УР.</t>
  </si>
  <si>
    <t xml:space="preserve">В аналогичном периоде прошлого года поступил годовой платёж от ИП Маргаряна, в текущем году плата от него поступает ежеквартально. </t>
  </si>
  <si>
    <t>Основной причиной снижения поступления зем. налога от юр. лиц является снижение поступления налога от Управления сельского хозяйства Администрации Кизнерского района на (- 1090,0 тыс. руб.), в связи с уменьшением кадастровой стоимости земельных участков территориальных отделов. (в мае 2024 г. переплата налога за 2023 год, в связи с этим в 2025 г. в 1 и 2 кв. налог не перечисляли)</t>
  </si>
  <si>
    <t>В отчетном периоде поступление доходов от физ. Лиц за увеличение площади земельных участков сократилось.</t>
  </si>
  <si>
    <t>бюджет Кизнерского района на 31.12.25 г.</t>
  </si>
  <si>
    <t>факт. на 31.12.24 г.</t>
  </si>
  <si>
    <t>план на 31.12.25</t>
  </si>
  <si>
    <t>факт. на 31.12.25 г.</t>
  </si>
  <si>
    <t xml:space="preserve">Отсутсвие потсупления диведендов по акциям АО "Газпром", связано с отсутствием решения акционеров выплаты дивидендов по акциям за 2024 год </t>
  </si>
  <si>
    <t>Плата за негативное воздействие на окружающую среду от предприятий сократилась из расчета объема отходов и выбросов в окружающую среду</t>
  </si>
  <si>
    <t>Темп роста 98 %, связан с уменьшением количества договоров купли - продажи земельных участков с физическими лицами.</t>
  </si>
  <si>
    <t>В отчётном периоде поступили доходы от продажи автомобиля УАЗ (81,6 тыс. руб.), мусоровоза (956,4 тыс. руб.) и сварочного аппарата (343,0 тыс. руб.).</t>
  </si>
  <si>
    <t xml:space="preserve">Основной причиной высокого темпа роста является увеличение поступления платежей от главного администратора доходов бюджета - Министерство природных ресурсов и охраны окружающей среды УР т.к. в сентябре месяце поступил штраф от физ. лица Александрова А.П. по делу за 2008 год в размере 2 000,0 тыс. руб. </t>
  </si>
  <si>
    <t>Высокий темп роста  обусловлен сроками зачисления в бюджет платы за патент в январе 2025 г.- за 2024 год и 31 декабря 2025 г. - за 2025 год.</t>
  </si>
  <si>
    <t>Темп роста 134% обусловлен поступлением задолженности прошлых лет и своевременная уплата текущих платежей по уведомлениям.</t>
  </si>
  <si>
    <t>Поступление зем. налога от юр. лиц - 91%, в связи с уменьшением кадастровой стоимости зем. участков Управления сельского хозяйства Администрации Кизнерского района; поступление от физ. лиц - 120%.</t>
  </si>
  <si>
    <t>Основная причина снижения поступления неналоговых доходов является: 1) низкое поступление арендной платы от физ. лиц. (- 1 051,2 тыс. руб.), 2) снижение НВОС от войсковой части (-1 116,0 тыс. руб.), 3) уменьшилось поступление от реализации муниципального имущества (- 2 963,4 тыс. руб.).</t>
  </si>
  <si>
    <t>БЕЗВОЗМЕЗДНЫЕ ПОСТУПЛЕНИЯ в т.ч.:</t>
  </si>
  <si>
    <t xml:space="preserve">дотации </t>
  </si>
  <si>
    <t>Рост поступления дотации в связи с увеличением собственных расходов</t>
  </si>
  <si>
    <t>субсидии</t>
  </si>
  <si>
    <t>субвенции</t>
  </si>
  <si>
    <t>иные межбюджетные трансферты</t>
  </si>
  <si>
    <t>прочие безвозмездные поступления</t>
  </si>
  <si>
    <t xml:space="preserve">ИТОГО </t>
  </si>
  <si>
    <t>Увеличелось поступление субсидий в 2025 г.: на поддержку и развитие коммунального хозяйства, на межевание земельных участков, на ремонт автомобильных дорог, на развитие транспортной инфратруктуры на сельских территориях, а так же на модельные муниципальные библиотеки.</t>
  </si>
  <si>
    <t>Снижение поступления субвенции в 2025 г. связано с тем, что в 2024 г. денежные средства на заработную плату прочей категории работников образования поступали судвенцией в 2025 году - субсидией.</t>
  </si>
  <si>
    <t>Увеличилось поступление из резервного фонда  бюджета УР</t>
  </si>
  <si>
    <t>увеличилось поступление от юр. лиц, участвующих в проектах Комплексного развития сельских территорий</t>
  </si>
  <si>
    <t>Низкий темп роста обусловлен отсутствием поступления налога в 2025 г. от ФКУ Военно-социальный центр (январь-июнь 2024 г.-9 784,32 тыс. руб.). Так же в январе 2025 года с единого счёта бюджета Кизнерского района удержана сумма налога 4 778,34 тыс. руб. -  согласно декларации 6-НДФЛ за 2024 год Войсковой частью 70855 - осуществлён возврат налога на доходы физических лиц. За год темп роста поступления налога от ВЧ 70855 составил 76% поступление уменьшилось на 14 466,2 тыс. руб. Темп роста поступления налога без учёта поступления от воинских частей составляет 117 %.</t>
  </si>
  <si>
    <t>Высокий темп роста поступления налога обусловлен увеличением количества ИП.</t>
  </si>
  <si>
    <t>Низкий темп роста связан с уточнением платежа по результатам декларации ЕСХН за 2024 год  СПК "колхоз им. Мичурина" - сумма возврата из бюджета составила (-908,0тыс. руб.).</t>
  </si>
  <si>
    <r>
      <t>Снижение поступления арендной платы в отчётном году, связано с</t>
    </r>
    <r>
      <rPr>
        <sz val="18"/>
        <color rgb="FFFF0000"/>
        <rFont val="Times New Roman"/>
        <family val="1"/>
        <charset val="204"/>
      </rPr>
      <t xml:space="preserve"> неуплатой в установленные сроки арендной платы физ. лицами,</t>
    </r>
    <r>
      <rPr>
        <sz val="18"/>
        <rFont val="Times New Roman"/>
        <family val="1"/>
        <charset val="204"/>
      </rPr>
      <t xml:space="preserve"> а так же из бюджета района вернули ошибочно поступившую арендную плату ИП Смирнову О.П. и ИП Смирновой Н.А. в размере 280,84 тыс. руб.</t>
    </r>
  </si>
  <si>
    <t>Поступает плата от возмещения расходов МФЦ Кизнерского района, понесенных в связи с эксплуатацией имущества. От казённого учреждения УР "Республиканский центр социальных выплат" уменьшилось поступление платы возмещения затрат на коммунальные услуги, в связи с исключением из договора с Администрацией услуг за связь и вывоз твёрдых бытовых отходов. Учреждение заключили договор с поставщиками оказывающих услуг.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</si>
</sst>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i/>
      <sz val="18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0" fillId="0" borderId="0" xfId="0" applyNumberFormat="1"/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vertical="top" wrapText="1"/>
    </xf>
    <xf numFmtId="1" fontId="5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/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" fontId="6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3"/>
  <sheetViews>
    <sheetView tabSelected="1" view="pageBreakPreview" topLeftCell="C25" zoomScale="70" zoomScaleNormal="100" zoomScaleSheetLayoutView="70" workbookViewId="0">
      <selection activeCell="I29" sqref="I29"/>
    </sheetView>
  </sheetViews>
  <sheetFormatPr defaultRowHeight="14.4" x14ac:dyDescent="0.3"/>
  <cols>
    <col min="1" max="1" width="4.6640625" customWidth="1"/>
    <col min="2" max="2" width="0.88671875" hidden="1" customWidth="1"/>
    <col min="3" max="3" width="37.44140625" customWidth="1"/>
    <col min="4" max="4" width="19" customWidth="1"/>
    <col min="5" max="5" width="21" customWidth="1"/>
    <col min="6" max="6" width="20" customWidth="1"/>
    <col min="7" max="7" width="18" customWidth="1"/>
    <col min="8" max="8" width="17.44140625" customWidth="1"/>
    <col min="9" max="9" width="144" customWidth="1"/>
  </cols>
  <sheetData>
    <row r="1" spans="2:9" x14ac:dyDescent="0.3">
      <c r="B1" s="21" t="s">
        <v>0</v>
      </c>
      <c r="C1" s="21"/>
      <c r="D1" s="21"/>
      <c r="E1" s="21"/>
      <c r="F1" s="21"/>
      <c r="G1" s="21"/>
      <c r="H1" s="21"/>
      <c r="I1" s="21"/>
    </row>
    <row r="2" spans="2:9" x14ac:dyDescent="0.3">
      <c r="B2" s="21"/>
      <c r="C2" s="21"/>
      <c r="D2" s="21"/>
      <c r="E2" s="21"/>
      <c r="F2" s="21"/>
      <c r="G2" s="21"/>
      <c r="H2" s="21"/>
      <c r="I2" s="21"/>
    </row>
    <row r="3" spans="2:9" x14ac:dyDescent="0.3">
      <c r="B3" s="21" t="s">
        <v>50</v>
      </c>
      <c r="C3" s="21"/>
      <c r="D3" s="21"/>
      <c r="E3" s="21"/>
      <c r="F3" s="21"/>
      <c r="G3" s="21"/>
      <c r="H3" s="21"/>
      <c r="I3" s="21"/>
    </row>
    <row r="4" spans="2:9" ht="117" customHeight="1" x14ac:dyDescent="0.3">
      <c r="C4" s="2" t="s">
        <v>22</v>
      </c>
      <c r="D4" s="3" t="s">
        <v>51</v>
      </c>
      <c r="E4" s="3" t="s">
        <v>52</v>
      </c>
      <c r="F4" s="3" t="s">
        <v>53</v>
      </c>
      <c r="G4" s="3" t="s">
        <v>31</v>
      </c>
      <c r="H4" s="3" t="s">
        <v>32</v>
      </c>
      <c r="I4" s="3" t="s">
        <v>33</v>
      </c>
    </row>
    <row r="5" spans="2:9" ht="82.5" customHeight="1" x14ac:dyDescent="0.3">
      <c r="C5" s="5" t="s">
        <v>17</v>
      </c>
      <c r="D5" s="7">
        <f>D6+D18</f>
        <v>316069</v>
      </c>
      <c r="E5" s="7">
        <f>E6+E18</f>
        <v>324111</v>
      </c>
      <c r="F5" s="8">
        <f>F6+F18</f>
        <v>327779.5</v>
      </c>
      <c r="G5" s="15">
        <f>SUM(F5/D5*100)</f>
        <v>103.70504541729812</v>
      </c>
      <c r="H5" s="15">
        <f t="shared" ref="H5" si="0">SUM(F5/E5*100)</f>
        <v>101.13186531774608</v>
      </c>
      <c r="I5" s="6"/>
    </row>
    <row r="6" spans="2:9" ht="82.5" customHeight="1" x14ac:dyDescent="0.3">
      <c r="C6" s="5" t="s">
        <v>29</v>
      </c>
      <c r="D6" s="7">
        <f>D7+D8+D9+D13+D14+D17</f>
        <v>297554</v>
      </c>
      <c r="E6" s="7">
        <f>E7+E8+E9+E13+E14+E17</f>
        <v>307841</v>
      </c>
      <c r="F6" s="8">
        <f>F7+F8+F9+F13+F14+F17</f>
        <v>312048.8</v>
      </c>
      <c r="G6" s="15">
        <f>SUM(F6/D6*100)</f>
        <v>104.87131747514738</v>
      </c>
      <c r="H6" s="15">
        <f t="shared" ref="H6:H7" si="1">SUM(F6/E6*100)</f>
        <v>101.36687445791821</v>
      </c>
      <c r="I6" s="6"/>
    </row>
    <row r="7" spans="2:9" ht="147.6" customHeight="1" x14ac:dyDescent="0.3">
      <c r="C7" s="4" t="s">
        <v>1</v>
      </c>
      <c r="D7" s="7">
        <v>228217</v>
      </c>
      <c r="E7" s="7">
        <v>230481</v>
      </c>
      <c r="F7" s="8">
        <v>230210.5</v>
      </c>
      <c r="G7" s="15">
        <f>SUM(F7/D7*100)</f>
        <v>100.87351073758748</v>
      </c>
      <c r="H7" s="15">
        <f t="shared" si="1"/>
        <v>99.882636746629871</v>
      </c>
      <c r="I7" s="14" t="s">
        <v>75</v>
      </c>
    </row>
    <row r="8" spans="2:9" ht="74.25" customHeight="1" x14ac:dyDescent="0.3">
      <c r="C8" s="4" t="s">
        <v>2</v>
      </c>
      <c r="D8" s="9">
        <v>39467</v>
      </c>
      <c r="E8" s="9">
        <v>40182.6</v>
      </c>
      <c r="F8" s="9">
        <v>39670.300000000003</v>
      </c>
      <c r="G8" s="16">
        <f t="shared" ref="G8:G22" si="2">SUM(F8/D8*100)</f>
        <v>100.51511389261915</v>
      </c>
      <c r="H8" s="16">
        <f t="shared" ref="H8:H35" si="3">SUM(F8/E8*100)</f>
        <v>98.725070055198032</v>
      </c>
      <c r="I8" s="11" t="s">
        <v>45</v>
      </c>
    </row>
    <row r="9" spans="2:9" ht="141.75" customHeight="1" x14ac:dyDescent="0.3">
      <c r="C9" s="5" t="s">
        <v>25</v>
      </c>
      <c r="D9" s="7">
        <v>14761</v>
      </c>
      <c r="E9" s="7">
        <v>19439.400000000001</v>
      </c>
      <c r="F9" s="7">
        <v>23678.5</v>
      </c>
      <c r="G9" s="15">
        <f t="shared" si="2"/>
        <v>160.41257367387033</v>
      </c>
      <c r="H9" s="15">
        <f t="shared" si="3"/>
        <v>121.80674300647138</v>
      </c>
      <c r="I9" s="11"/>
    </row>
    <row r="10" spans="2:9" ht="86.25" customHeight="1" x14ac:dyDescent="0.3">
      <c r="C10" s="4" t="s">
        <v>28</v>
      </c>
      <c r="D10" s="10">
        <v>10008</v>
      </c>
      <c r="E10" s="10">
        <v>15394.4</v>
      </c>
      <c r="F10" s="10">
        <v>17052.8</v>
      </c>
      <c r="G10" s="17">
        <f t="shared" si="2"/>
        <v>170.39168665067945</v>
      </c>
      <c r="H10" s="17">
        <f t="shared" si="3"/>
        <v>110.77274853193369</v>
      </c>
      <c r="I10" s="11" t="s">
        <v>76</v>
      </c>
    </row>
    <row r="11" spans="2:9" ht="82.5" customHeight="1" x14ac:dyDescent="0.3">
      <c r="C11" s="4" t="s">
        <v>3</v>
      </c>
      <c r="D11" s="10">
        <v>2320</v>
      </c>
      <c r="E11" s="10">
        <v>1713</v>
      </c>
      <c r="F11" s="10">
        <v>1401.7</v>
      </c>
      <c r="G11" s="17">
        <f t="shared" si="2"/>
        <v>60.418103448275865</v>
      </c>
      <c r="H11" s="17">
        <f t="shared" si="3"/>
        <v>81.827203736135431</v>
      </c>
      <c r="I11" s="11" t="s">
        <v>77</v>
      </c>
    </row>
    <row r="12" spans="2:9" ht="80.25" customHeight="1" x14ac:dyDescent="0.3">
      <c r="C12" s="4" t="s">
        <v>4</v>
      </c>
      <c r="D12" s="10">
        <v>2433</v>
      </c>
      <c r="E12" s="10">
        <v>2332</v>
      </c>
      <c r="F12" s="10">
        <v>5224</v>
      </c>
      <c r="G12" s="17">
        <f t="shared" si="2"/>
        <v>214.71434443074395</v>
      </c>
      <c r="H12" s="17">
        <f t="shared" si="3"/>
        <v>224.01372212692968</v>
      </c>
      <c r="I12" s="11" t="s">
        <v>59</v>
      </c>
    </row>
    <row r="13" spans="2:9" ht="100.2" customHeight="1" x14ac:dyDescent="0.3">
      <c r="C13" s="5" t="s">
        <v>5</v>
      </c>
      <c r="D13" s="9">
        <v>2380</v>
      </c>
      <c r="E13" s="9">
        <v>2777</v>
      </c>
      <c r="F13" s="9">
        <v>3180.4</v>
      </c>
      <c r="G13" s="16">
        <f t="shared" si="2"/>
        <v>133.63025210084035</v>
      </c>
      <c r="H13" s="16">
        <f t="shared" si="3"/>
        <v>114.52646741087504</v>
      </c>
      <c r="I13" s="12" t="s">
        <v>60</v>
      </c>
    </row>
    <row r="14" spans="2:9" ht="68.400000000000006" x14ac:dyDescent="0.4">
      <c r="C14" s="5" t="s">
        <v>6</v>
      </c>
      <c r="D14" s="7">
        <v>10136</v>
      </c>
      <c r="E14" s="7">
        <v>10061</v>
      </c>
      <c r="F14" s="7">
        <v>10126.5</v>
      </c>
      <c r="G14" s="15">
        <f t="shared" si="2"/>
        <v>99.906274664561963</v>
      </c>
      <c r="H14" s="15">
        <f t="shared" si="3"/>
        <v>100.65102872477884</v>
      </c>
      <c r="I14" s="13" t="s">
        <v>61</v>
      </c>
    </row>
    <row r="15" spans="2:9" ht="112.8" customHeight="1" x14ac:dyDescent="0.3">
      <c r="C15" s="4" t="s">
        <v>18</v>
      </c>
      <c r="D15" s="10">
        <v>7064</v>
      </c>
      <c r="E15" s="10">
        <v>7061</v>
      </c>
      <c r="F15" s="10">
        <v>6434</v>
      </c>
      <c r="G15" s="17">
        <f t="shared" si="2"/>
        <v>91.081540203850508</v>
      </c>
      <c r="H15" s="17">
        <f t="shared" si="3"/>
        <v>91.120237926639291</v>
      </c>
      <c r="I15" s="11" t="s">
        <v>48</v>
      </c>
    </row>
    <row r="16" spans="2:9" ht="57" customHeight="1" x14ac:dyDescent="0.3">
      <c r="C16" s="4" t="s">
        <v>19</v>
      </c>
      <c r="D16" s="10">
        <v>3072</v>
      </c>
      <c r="E16" s="10">
        <v>3000</v>
      </c>
      <c r="F16" s="10">
        <v>3692.5</v>
      </c>
      <c r="G16" s="17">
        <f t="shared" si="2"/>
        <v>120.19856770833333</v>
      </c>
      <c r="H16" s="17">
        <f t="shared" si="3"/>
        <v>123.08333333333333</v>
      </c>
      <c r="I16" s="12" t="s">
        <v>46</v>
      </c>
    </row>
    <row r="17" spans="3:9" ht="60.75" customHeight="1" x14ac:dyDescent="0.3">
      <c r="C17" s="4" t="s">
        <v>7</v>
      </c>
      <c r="D17" s="9">
        <v>2593</v>
      </c>
      <c r="E17" s="9">
        <v>4900</v>
      </c>
      <c r="F17" s="9">
        <v>5182.6000000000004</v>
      </c>
      <c r="G17" s="16">
        <f t="shared" si="2"/>
        <v>199.86887774778251</v>
      </c>
      <c r="H17" s="16">
        <f t="shared" si="3"/>
        <v>105.76734693877552</v>
      </c>
      <c r="I17" s="11" t="s">
        <v>41</v>
      </c>
    </row>
    <row r="18" spans="3:9" ht="60.75" customHeight="1" x14ac:dyDescent="0.3">
      <c r="C18" s="5" t="s">
        <v>30</v>
      </c>
      <c r="D18" s="7">
        <f>D19+D20+D21+D22+D23+D24+D25++D26+D27+D28+D29+D30+D31+D32+D33</f>
        <v>18515</v>
      </c>
      <c r="E18" s="7">
        <f>E19+E20+E21+E22+E23+E24+E25++E26+E27+E28+E29+E30+E31+E32+E33</f>
        <v>16270</v>
      </c>
      <c r="F18" s="7">
        <f>F19+F20+F21+F22+F23+F24+F25++F26+F27+F28+F29+F30+F31+F32+F33</f>
        <v>15730.699999999999</v>
      </c>
      <c r="G18" s="15">
        <f t="shared" si="2"/>
        <v>84.961922765325397</v>
      </c>
      <c r="H18" s="15">
        <f t="shared" si="3"/>
        <v>96.685310387215722</v>
      </c>
      <c r="I18" s="11" t="s">
        <v>62</v>
      </c>
    </row>
    <row r="19" spans="3:9" ht="45.6" x14ac:dyDescent="0.3">
      <c r="C19" s="4" t="s">
        <v>8</v>
      </c>
      <c r="D19" s="9"/>
      <c r="E19" s="9">
        <v>300</v>
      </c>
      <c r="F19" s="9"/>
      <c r="G19" s="16" t="e">
        <f t="shared" si="2"/>
        <v>#DIV/0!</v>
      </c>
      <c r="H19" s="16">
        <f t="shared" si="3"/>
        <v>0</v>
      </c>
      <c r="I19" s="11" t="s">
        <v>54</v>
      </c>
    </row>
    <row r="20" spans="3:9" ht="76.2" customHeight="1" x14ac:dyDescent="0.3">
      <c r="C20" s="4" t="s">
        <v>9</v>
      </c>
      <c r="D20" s="9">
        <v>5638</v>
      </c>
      <c r="E20" s="9">
        <v>6105</v>
      </c>
      <c r="F20" s="9">
        <v>4586.8</v>
      </c>
      <c r="G20" s="16">
        <f t="shared" si="2"/>
        <v>81.35509045760908</v>
      </c>
      <c r="H20" s="16">
        <f t="shared" si="3"/>
        <v>75.13185913185913</v>
      </c>
      <c r="I20" s="14" t="s">
        <v>78</v>
      </c>
    </row>
    <row r="21" spans="3:9" ht="75.599999999999994" customHeight="1" x14ac:dyDescent="0.3">
      <c r="C21" s="4" t="s">
        <v>10</v>
      </c>
      <c r="D21" s="9">
        <v>1623</v>
      </c>
      <c r="E21" s="9">
        <v>1600</v>
      </c>
      <c r="F21" s="9">
        <v>1699.4</v>
      </c>
      <c r="G21" s="16">
        <f t="shared" si="2"/>
        <v>104.70733210104746</v>
      </c>
      <c r="H21" s="16">
        <f t="shared" si="3"/>
        <v>106.21250000000001</v>
      </c>
      <c r="I21" s="14" t="s">
        <v>43</v>
      </c>
    </row>
    <row r="22" spans="3:9" ht="45.6" x14ac:dyDescent="0.3">
      <c r="C22" s="4" t="s">
        <v>23</v>
      </c>
      <c r="D22" s="9">
        <v>125</v>
      </c>
      <c r="E22" s="9">
        <v>130</v>
      </c>
      <c r="F22" s="9">
        <v>116.9</v>
      </c>
      <c r="G22" s="16">
        <f t="shared" si="2"/>
        <v>93.52000000000001</v>
      </c>
      <c r="H22" s="16">
        <f t="shared" si="3"/>
        <v>89.923076923076934</v>
      </c>
      <c r="I22" s="14" t="s">
        <v>47</v>
      </c>
    </row>
    <row r="23" spans="3:9" ht="80.25" customHeight="1" x14ac:dyDescent="0.3">
      <c r="C23" s="4" t="s">
        <v>40</v>
      </c>
      <c r="D23" s="9">
        <v>0</v>
      </c>
      <c r="E23" s="9">
        <v>0</v>
      </c>
      <c r="F23" s="9">
        <v>42.9</v>
      </c>
      <c r="G23" s="16" t="e">
        <f>SUM(F23/D23*100)</f>
        <v>#DIV/0!</v>
      </c>
      <c r="H23" s="16" t="e">
        <f t="shared" si="3"/>
        <v>#DIV/0!</v>
      </c>
      <c r="I23" s="11" t="s">
        <v>44</v>
      </c>
    </row>
    <row r="24" spans="3:9" ht="72" customHeight="1" x14ac:dyDescent="0.3">
      <c r="C24" s="4" t="s">
        <v>11</v>
      </c>
      <c r="D24" s="9">
        <v>2186</v>
      </c>
      <c r="E24" s="9">
        <v>602</v>
      </c>
      <c r="F24" s="9">
        <v>1070</v>
      </c>
      <c r="G24" s="16">
        <f>SUM(F24/D24*100)</f>
        <v>48.947849954254345</v>
      </c>
      <c r="H24" s="16">
        <f t="shared" si="3"/>
        <v>177.74086378737542</v>
      </c>
      <c r="I24" s="11" t="s">
        <v>55</v>
      </c>
    </row>
    <row r="25" spans="3:9" ht="114" customHeight="1" x14ac:dyDescent="0.3">
      <c r="C25" s="4" t="s">
        <v>20</v>
      </c>
      <c r="D25" s="9">
        <v>380</v>
      </c>
      <c r="E25" s="9">
        <v>466</v>
      </c>
      <c r="F25" s="9">
        <v>355</v>
      </c>
      <c r="G25" s="16">
        <f>SUM(F25/D25*100)</f>
        <v>93.421052631578945</v>
      </c>
      <c r="H25" s="16">
        <f t="shared" si="3"/>
        <v>76.180257510729604</v>
      </c>
      <c r="I25" s="11" t="s">
        <v>79</v>
      </c>
    </row>
    <row r="26" spans="3:9" ht="60.6" customHeight="1" x14ac:dyDescent="0.3">
      <c r="C26" s="4" t="s">
        <v>34</v>
      </c>
      <c r="D26" s="9">
        <v>16</v>
      </c>
      <c r="E26" s="9"/>
      <c r="F26" s="9">
        <v>9.6</v>
      </c>
      <c r="G26" s="16">
        <f>SUM(F26/D26*100)</f>
        <v>60</v>
      </c>
      <c r="H26" s="16"/>
      <c r="I26" s="11" t="s">
        <v>39</v>
      </c>
    </row>
    <row r="27" spans="3:9" ht="63.75" customHeight="1" x14ac:dyDescent="0.3">
      <c r="C27" s="4" t="s">
        <v>12</v>
      </c>
      <c r="D27" s="9">
        <v>3399</v>
      </c>
      <c r="E27" s="9">
        <v>450</v>
      </c>
      <c r="F27" s="9">
        <v>1381</v>
      </c>
      <c r="G27" s="16">
        <f t="shared" ref="G27:G31" si="4">SUM(F27/D27*100)</f>
        <v>40.629596940276549</v>
      </c>
      <c r="H27" s="16">
        <f t="shared" si="3"/>
        <v>306.88888888888891</v>
      </c>
      <c r="I27" s="12" t="s">
        <v>57</v>
      </c>
    </row>
    <row r="28" spans="3:9" ht="69" customHeight="1" x14ac:dyDescent="0.3">
      <c r="C28" s="4" t="s">
        <v>13</v>
      </c>
      <c r="D28" s="9">
        <v>440</v>
      </c>
      <c r="E28" s="9">
        <v>100</v>
      </c>
      <c r="F28" s="9">
        <v>0</v>
      </c>
      <c r="G28" s="16">
        <f t="shared" si="4"/>
        <v>0</v>
      </c>
      <c r="H28" s="16">
        <f t="shared" si="3"/>
        <v>0</v>
      </c>
      <c r="I28" s="12" t="s">
        <v>35</v>
      </c>
    </row>
    <row r="29" spans="3:9" ht="61.5" customHeight="1" x14ac:dyDescent="0.3">
      <c r="C29" s="4" t="s">
        <v>14</v>
      </c>
      <c r="D29" s="9">
        <v>766</v>
      </c>
      <c r="E29" s="9">
        <v>300</v>
      </c>
      <c r="F29" s="9">
        <v>802</v>
      </c>
      <c r="G29" s="16">
        <f t="shared" si="4"/>
        <v>104.69973890339426</v>
      </c>
      <c r="H29" s="16">
        <f t="shared" si="3"/>
        <v>267.33333333333331</v>
      </c>
      <c r="I29" s="12" t="s">
        <v>42</v>
      </c>
    </row>
    <row r="30" spans="3:9" ht="65.25" customHeight="1" x14ac:dyDescent="0.3">
      <c r="C30" s="4" t="s">
        <v>15</v>
      </c>
      <c r="D30" s="9">
        <v>675</v>
      </c>
      <c r="E30" s="9">
        <v>850</v>
      </c>
      <c r="F30" s="9">
        <v>660.6</v>
      </c>
      <c r="G30" s="16">
        <f t="shared" si="4"/>
        <v>97.866666666666674</v>
      </c>
      <c r="H30" s="16">
        <f t="shared" si="3"/>
        <v>77.71764705882353</v>
      </c>
      <c r="I30" s="14" t="s">
        <v>56</v>
      </c>
    </row>
    <row r="31" spans="3:9" ht="82.95" customHeight="1" x14ac:dyDescent="0.3">
      <c r="C31" s="4" t="s">
        <v>21</v>
      </c>
      <c r="D31" s="9">
        <v>581</v>
      </c>
      <c r="E31" s="9">
        <v>400</v>
      </c>
      <c r="F31" s="9">
        <v>53.9</v>
      </c>
      <c r="G31" s="16">
        <f t="shared" si="4"/>
        <v>9.2771084337349397</v>
      </c>
      <c r="H31" s="16">
        <f t="shared" si="3"/>
        <v>13.475000000000001</v>
      </c>
      <c r="I31" s="11" t="s">
        <v>49</v>
      </c>
    </row>
    <row r="32" spans="3:9" ht="101.4" customHeight="1" x14ac:dyDescent="0.3">
      <c r="C32" s="4" t="s">
        <v>16</v>
      </c>
      <c r="D32" s="9">
        <v>547</v>
      </c>
      <c r="E32" s="9">
        <v>2550</v>
      </c>
      <c r="F32" s="9">
        <v>2743.7</v>
      </c>
      <c r="G32" s="16">
        <f>SUM(F32/D32*100)</f>
        <v>501.59049360146247</v>
      </c>
      <c r="H32" s="16">
        <f t="shared" si="3"/>
        <v>107.59607843137253</v>
      </c>
      <c r="I32" s="11" t="s">
        <v>58</v>
      </c>
    </row>
    <row r="33" spans="3:9" ht="104.25" customHeight="1" x14ac:dyDescent="0.3">
      <c r="C33" s="5" t="s">
        <v>27</v>
      </c>
      <c r="D33" s="7">
        <v>2139</v>
      </c>
      <c r="E33" s="7">
        <v>2417</v>
      </c>
      <c r="F33" s="7">
        <v>2208.9</v>
      </c>
      <c r="G33" s="15">
        <f t="shared" ref="G33:G35" si="5">SUM(F33/D33*100)</f>
        <v>103.2678821879383</v>
      </c>
      <c r="H33" s="18">
        <f t="shared" si="3"/>
        <v>91.39015308233347</v>
      </c>
      <c r="I33" s="12" t="s">
        <v>38</v>
      </c>
    </row>
    <row r="34" spans="3:9" ht="68.25" customHeight="1" x14ac:dyDescent="0.3">
      <c r="C34" s="4" t="s">
        <v>24</v>
      </c>
      <c r="D34" s="9">
        <v>1399</v>
      </c>
      <c r="E34" s="9">
        <v>1500</v>
      </c>
      <c r="F34" s="9">
        <v>1878.8</v>
      </c>
      <c r="G34" s="16">
        <f t="shared" si="5"/>
        <v>134.29592566118654</v>
      </c>
      <c r="H34" s="19">
        <f t="shared" si="3"/>
        <v>125.25333333333333</v>
      </c>
      <c r="I34" s="12" t="s">
        <v>37</v>
      </c>
    </row>
    <row r="35" spans="3:9" ht="87" customHeight="1" x14ac:dyDescent="0.3">
      <c r="C35" s="4" t="s">
        <v>26</v>
      </c>
      <c r="D35" s="9">
        <v>736</v>
      </c>
      <c r="E35" s="9">
        <v>917</v>
      </c>
      <c r="F35" s="9">
        <v>327.10000000000002</v>
      </c>
      <c r="G35" s="16">
        <f t="shared" si="5"/>
        <v>44.442934782608702</v>
      </c>
      <c r="H35" s="19">
        <f t="shared" si="3"/>
        <v>35.670665212649951</v>
      </c>
      <c r="I35" s="20" t="s">
        <v>36</v>
      </c>
    </row>
    <row r="36" spans="3:9" ht="0.75" customHeight="1" x14ac:dyDescent="0.3">
      <c r="D36" s="1">
        <f>SUM(D7:D35)</f>
        <v>361616</v>
      </c>
    </row>
    <row r="37" spans="3:9" hidden="1" x14ac:dyDescent="0.3"/>
    <row r="38" spans="3:9" hidden="1" x14ac:dyDescent="0.3"/>
    <row r="39" spans="3:9" hidden="1" x14ac:dyDescent="0.3"/>
    <row r="40" spans="3:9" hidden="1" x14ac:dyDescent="0.3"/>
    <row r="41" spans="3:9" hidden="1" x14ac:dyDescent="0.3"/>
    <row r="42" spans="3:9" hidden="1" x14ac:dyDescent="0.3"/>
    <row r="43" spans="3:9" hidden="1" x14ac:dyDescent="0.3"/>
    <row r="44" spans="3:9" hidden="1" x14ac:dyDescent="0.3"/>
    <row r="45" spans="3:9" hidden="1" x14ac:dyDescent="0.3"/>
    <row r="46" spans="3:9" hidden="1" x14ac:dyDescent="0.3"/>
    <row r="47" spans="3:9" ht="46.8" x14ac:dyDescent="0.45">
      <c r="C47" s="22" t="s">
        <v>63</v>
      </c>
      <c r="D47" s="23">
        <v>927385.4</v>
      </c>
      <c r="E47" s="23">
        <v>1090204.3999999999</v>
      </c>
      <c r="F47" s="23">
        <v>1037997.1</v>
      </c>
      <c r="G47" s="23">
        <f t="shared" ref="G47:G52" si="6">SUM(F47/D47*100)</f>
        <v>111.927263465653</v>
      </c>
      <c r="H47" s="23">
        <f t="shared" ref="H47:H52" si="7">SUM(F47/E47*100)</f>
        <v>95.211237452352975</v>
      </c>
      <c r="I47" s="24"/>
    </row>
    <row r="48" spans="3:9" ht="23.4" x14ac:dyDescent="0.45">
      <c r="C48" s="24" t="s">
        <v>64</v>
      </c>
      <c r="D48" s="25">
        <v>167645</v>
      </c>
      <c r="E48" s="25">
        <v>231203</v>
      </c>
      <c r="F48" s="25">
        <v>231203</v>
      </c>
      <c r="G48" s="25">
        <f t="shared" si="6"/>
        <v>137.91225506278147</v>
      </c>
      <c r="H48" s="25">
        <f t="shared" si="7"/>
        <v>100</v>
      </c>
      <c r="I48" s="24" t="s">
        <v>65</v>
      </c>
    </row>
    <row r="49" spans="3:9" ht="93.6" x14ac:dyDescent="0.3">
      <c r="C49" s="27" t="s">
        <v>66</v>
      </c>
      <c r="D49" s="26">
        <v>185516.79999999999</v>
      </c>
      <c r="E49" s="26">
        <v>324967.8</v>
      </c>
      <c r="F49" s="26">
        <v>312385.09999999998</v>
      </c>
      <c r="G49" s="26">
        <f t="shared" si="6"/>
        <v>168.38642106806498</v>
      </c>
      <c r="H49" s="26">
        <f t="shared" si="7"/>
        <v>96.128016375776298</v>
      </c>
      <c r="I49" s="27" t="s">
        <v>71</v>
      </c>
    </row>
    <row r="50" spans="3:9" ht="70.2" x14ac:dyDescent="0.3">
      <c r="C50" s="27" t="s">
        <v>67</v>
      </c>
      <c r="D50" s="26">
        <v>524745.30000000005</v>
      </c>
      <c r="E50" s="26">
        <v>415756.4</v>
      </c>
      <c r="F50" s="26">
        <v>405849.9</v>
      </c>
      <c r="G50" s="26">
        <f t="shared" si="6"/>
        <v>77.34226490451654</v>
      </c>
      <c r="H50" s="26">
        <f t="shared" si="7"/>
        <v>97.617234515211322</v>
      </c>
      <c r="I50" s="27" t="s">
        <v>72</v>
      </c>
    </row>
    <row r="51" spans="3:9" ht="46.8" x14ac:dyDescent="0.3">
      <c r="C51" s="27" t="s">
        <v>68</v>
      </c>
      <c r="D51" s="26">
        <v>80343.600000000006</v>
      </c>
      <c r="E51" s="26">
        <v>115382.2</v>
      </c>
      <c r="F51" s="26">
        <v>85649.600000000006</v>
      </c>
      <c r="G51" s="26">
        <f t="shared" si="6"/>
        <v>106.60413523914787</v>
      </c>
      <c r="H51" s="26">
        <f t="shared" si="7"/>
        <v>74.231207239938229</v>
      </c>
      <c r="I51" s="27" t="s">
        <v>73</v>
      </c>
    </row>
    <row r="52" spans="3:9" ht="46.8" x14ac:dyDescent="0.3">
      <c r="C52" s="27" t="s">
        <v>69</v>
      </c>
      <c r="D52" s="26">
        <v>701.7</v>
      </c>
      <c r="E52" s="26">
        <v>2894.5</v>
      </c>
      <c r="F52" s="26">
        <v>2909.5</v>
      </c>
      <c r="G52" s="26">
        <f t="shared" si="6"/>
        <v>414.63588428103179</v>
      </c>
      <c r="H52" s="26">
        <f t="shared" si="7"/>
        <v>100.51822421834513</v>
      </c>
      <c r="I52" s="27" t="s">
        <v>74</v>
      </c>
    </row>
    <row r="53" spans="3:9" ht="23.4" x14ac:dyDescent="0.45">
      <c r="C53" s="24" t="s">
        <v>70</v>
      </c>
      <c r="D53" s="23">
        <f>SUM(D47,D5)</f>
        <v>1243454.3999999999</v>
      </c>
      <c r="E53" s="23">
        <f>SUM(E47,E5)</f>
        <v>1414315.4</v>
      </c>
      <c r="F53" s="28">
        <f>SUM(F47,F5)</f>
        <v>1365776.6</v>
      </c>
      <c r="G53" s="23">
        <f>SUM(F53/D53*100)</f>
        <v>109.83728876587675</v>
      </c>
      <c r="H53" s="23">
        <f>SUM(F53/E53*100)</f>
        <v>96.568035672948213</v>
      </c>
      <c r="I53" s="24"/>
    </row>
  </sheetData>
  <mergeCells count="2">
    <mergeCell ref="B1:I2"/>
    <mergeCell ref="B3:I3"/>
  </mergeCells>
  <pageMargins left="0.23622047244094491" right="0.23622047244094491" top="0.74803149606299213" bottom="0.74803149606299213" header="0.31496062992125984" footer="0.31496062992125984"/>
  <pageSetup paperSize="9" scale="35" orientation="landscape" horizontalDpi="180" verticalDpi="180" r:id="rId1"/>
  <rowBreaks count="2" manualBreakCount="2">
    <brk id="19" max="8" man="1"/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2026-01-23T07:56:25Z</dcterms:modified>
</cp:coreProperties>
</file>